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30" activeTab="0"/>
  </bookViews>
  <sheets>
    <sheet name="BİLGİ GİRİŞİ" sheetId="1" r:id="rId1"/>
    <sheet name="BORDRO" sheetId="2" r:id="rId2"/>
    <sheet name="FAİZ" sheetId="3" r:id="rId3"/>
  </sheets>
  <definedNames>
    <definedName name="EVET">'BİLGİ GİRİŞİ'!$K$22</definedName>
    <definedName name="_xlnm.Print_Area" localSheetId="0">'BİLGİ GİRİŞİ'!$A$1:$P$31</definedName>
    <definedName name="_xlnm.Print_Area" localSheetId="1">'BORDRO'!$A$1:$O$31</definedName>
    <definedName name="_xlnm.Print_Area" localSheetId="2">'FAİZ'!$A$1:$C$19</definedName>
  </definedNames>
  <calcPr fullCalcOnLoad="1"/>
</workbook>
</file>

<file path=xl/comments1.xml><?xml version="1.0" encoding="utf-8"?>
<comments xmlns="http://schemas.openxmlformats.org/spreadsheetml/2006/main">
  <authors>
    <author>SEDAT</author>
  </authors>
  <commentList>
    <comment ref="I21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45. maddeye göre harcıraha müstehak memur veya hizmetlinin eski görev mahallinden yeni görev mahalline atanan memur veya hizmetli eşine (c) bendi uyarınca hesaplanacak miktarın yarısı ödenir.</t>
        </r>
      </text>
    </comment>
  </commentList>
</comments>
</file>

<file path=xl/sharedStrings.xml><?xml version="1.0" encoding="utf-8"?>
<sst xmlns="http://schemas.openxmlformats.org/spreadsheetml/2006/main" count="106" uniqueCount="89">
  <si>
    <t>ADI VE SOYADI</t>
  </si>
  <si>
    <t>ÜNVANI</t>
  </si>
  <si>
    <t>DERECE VE EK GÖSTERGESİ</t>
  </si>
  <si>
    <t>GÜNDELİĞİ</t>
  </si>
  <si>
    <t>Memurun 1.yakınının adı ve soyadı</t>
  </si>
  <si>
    <t>Akrabalık Derecesi</t>
  </si>
  <si>
    <t>Memurun 2. yakınının adı ve soyadı</t>
  </si>
  <si>
    <t>Memurun 3.yakınının adı ve soyadı</t>
  </si>
  <si>
    <t>Memurun 4.yakınının adı ve soyadı</t>
  </si>
  <si>
    <t>Memurun 5.yakınının  adı ve soyadı</t>
  </si>
  <si>
    <t>Memurun 6.yakınının adı ve soyadı</t>
  </si>
  <si>
    <t>Memurun 7.yakınının adı ve soyadı</t>
  </si>
  <si>
    <t>GÜNDELİKLER</t>
  </si>
  <si>
    <t>YER DEĞİŞTİRME GİDERİ</t>
  </si>
  <si>
    <t xml:space="preserve"> Adı ve Soyadı</t>
  </si>
  <si>
    <t>TOPLAM</t>
  </si>
  <si>
    <t>Mesafe</t>
  </si>
  <si>
    <t>Tutarı</t>
  </si>
  <si>
    <t>FAİZ HESAPLAMA</t>
  </si>
  <si>
    <t>ANA PARA</t>
  </si>
  <si>
    <t>KAÇ AYLIK FAİZ?</t>
  </si>
  <si>
    <t>FAİZ ORANI %</t>
  </si>
  <si>
    <t>FAİZ TUTARI</t>
  </si>
  <si>
    <t>YIL</t>
  </si>
  <si>
    <t>DERECE</t>
  </si>
  <si>
    <t>5 - 15</t>
  </si>
  <si>
    <t>EK GÖSTERGE</t>
  </si>
  <si>
    <t>3000-5800</t>
  </si>
  <si>
    <t>5800-8000</t>
  </si>
  <si>
    <t>8000 +</t>
  </si>
  <si>
    <t>1- 4</t>
  </si>
  <si>
    <t>FAİZ HESAPLANACAK MI?</t>
  </si>
  <si>
    <t>EŞ DURUMU</t>
  </si>
  <si>
    <t>TOPLAM TUTAR</t>
  </si>
  <si>
    <t>YURTİÇİ SÜREKLİ GÖREV YOLLUĞU</t>
  </si>
  <si>
    <t>ONAY</t>
  </si>
  <si>
    <t>Şube Müdürü</t>
  </si>
  <si>
    <t>Taşıt Ücreti</t>
  </si>
  <si>
    <t>Sabit Unsur</t>
  </si>
  <si>
    <t>(1)</t>
  </si>
  <si>
    <t>(2)</t>
  </si>
  <si>
    <t>(3)</t>
  </si>
  <si>
    <t>BİLDİRİM YETKİLİSİ</t>
  </si>
  <si>
    <t>BİLDİRİM SAHİBİ</t>
  </si>
  <si>
    <t>Adı SOYADI:</t>
  </si>
  <si>
    <t>İMZA</t>
  </si>
  <si>
    <t>EŞİ DE ATANMIŞ MIDIR?</t>
  </si>
  <si>
    <t>Veysi BORA</t>
  </si>
  <si>
    <t>NOT: Faiz hesaplanacaksa kaç aylık hesaplanacağı belirtilmelidir.</t>
  </si>
  <si>
    <t>Eşi</t>
  </si>
  <si>
    <t>Oğlu</t>
  </si>
  <si>
    <t>Kızı</t>
  </si>
  <si>
    <t>Annesi</t>
  </si>
  <si>
    <t>Babası</t>
  </si>
  <si>
    <t>Diğer</t>
  </si>
  <si>
    <t>Toplamda Alacağı (Faiz Dahil)</t>
  </si>
  <si>
    <t xml:space="preserve">FAİZLİ HESAPLAMA         </t>
  </si>
  <si>
    <t>ONAYLAYAN</t>
  </si>
  <si>
    <t>:</t>
  </si>
  <si>
    <t>GÖREVİ / UNVANI</t>
  </si>
  <si>
    <t>DERECESİ / EK GÖSTERGESİ</t>
  </si>
  <si>
    <t>/</t>
  </si>
  <si>
    <t>NEREDEN NEREYE GİTTİĞİ</t>
  </si>
  <si>
    <t>Bir Günlüğü</t>
  </si>
  <si>
    <t>Değişken Unsurlar</t>
  </si>
  <si>
    <t>DAİRESİ</t>
  </si>
  <si>
    <t>-</t>
  </si>
  <si>
    <t>DAİRESİ   :</t>
  </si>
  <si>
    <t>YURTİÇİ SÜREKLİ GÖREV YOLLUĞU BİLDİRİMİ</t>
  </si>
  <si>
    <r>
      <t xml:space="preserve">MESAFE (Km cinsinden) </t>
    </r>
    <r>
      <rPr>
        <sz val="10"/>
        <color indexed="10"/>
        <rFont val="Century Gothic"/>
        <family val="2"/>
      </rPr>
      <t>*</t>
    </r>
  </si>
  <si>
    <r>
      <t xml:space="preserve">TAŞIT ÜCRETİ </t>
    </r>
    <r>
      <rPr>
        <sz val="10"/>
        <color indexed="10"/>
        <rFont val="Century Gothic"/>
        <family val="2"/>
      </rPr>
      <t>*</t>
    </r>
  </si>
  <si>
    <t>NEREDEN GİTTİ</t>
  </si>
  <si>
    <t>NEREYE GİTTİ</t>
  </si>
  <si>
    <t>ADI SOYADI</t>
  </si>
  <si>
    <t>Bilgisayar İşletmeni</t>
  </si>
  <si>
    <t>Bulanık/MUŞ</t>
  </si>
  <si>
    <t>FAİZ</t>
  </si>
  <si>
    <t>(5)</t>
  </si>
  <si>
    <t>(1+2+3+4)</t>
  </si>
  <si>
    <t>GENEL TOPLAM (1+2+3+4+5)</t>
  </si>
  <si>
    <t>Bulanık İlçe Milli Eğitim Müdürlüğü</t>
  </si>
  <si>
    <t>BÜTÇE YILI :</t>
  </si>
  <si>
    <t>M.Sedat ATAM</t>
  </si>
  <si>
    <t>Konak/İZMİR</t>
  </si>
  <si>
    <t>Hayır</t>
  </si>
  <si>
    <t>(4)</t>
  </si>
  <si>
    <t>Helen ATAM</t>
  </si>
  <si>
    <t>Roza ATAM</t>
  </si>
  <si>
    <t>Gün Sayısı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</si>
</sst>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d/m"/>
    <numFmt numFmtId="175" formatCode="[$-41F]dd\ mmmm\ yyyy\ dddd"/>
    <numFmt numFmtId="176" formatCode="#,##0.00\ _T_L"/>
    <numFmt numFmtId="177" formatCode="#,##0\ &quot;TL&quot;;[Red]#,##0\ &quot;TL&quot;"/>
    <numFmt numFmtId="178" formatCode="#,##0.00\ &quot;TL&quot;;[Red]#,##0.00\ &quot;TL&quot;"/>
    <numFmt numFmtId="179" formatCode="#,##0.00\ &quot;TL&quot;"/>
    <numFmt numFmtId="180" formatCode="\K\M"/>
    <numFmt numFmtId="181" formatCode="#.###000&quot;Km&quot;"/>
    <numFmt numFmtId="182" formatCode="#.###\ &quot;Km&quot;"/>
    <numFmt numFmtId="183" formatCode="####\ &quot;Km&quot;"/>
    <numFmt numFmtId="184" formatCode="####\ &quot;(KM)&quot;"/>
    <numFmt numFmtId="185" formatCode="####\ &quot;KM&quot;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06">
    <font>
      <sz val="10"/>
      <name val="Arial"/>
      <family val="0"/>
    </font>
    <font>
      <b/>
      <sz val="24"/>
      <color indexed="10"/>
      <name val="Times New Roman Tur"/>
      <family val="1"/>
    </font>
    <font>
      <b/>
      <sz val="12"/>
      <name val="Times New Roman Tur"/>
      <family val="1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Century Gothic"/>
      <family val="2"/>
    </font>
    <font>
      <b/>
      <sz val="10"/>
      <color indexed="10"/>
      <name val="Times New Roman"/>
      <family val="1"/>
    </font>
    <font>
      <b/>
      <sz val="12"/>
      <name val="Century Gothic"/>
      <family val="2"/>
    </font>
    <font>
      <sz val="14"/>
      <name val="Times New Roman"/>
      <family val="1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0"/>
      <color indexed="10"/>
      <name val="Century Gothic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entury Gothic"/>
      <family val="2"/>
    </font>
    <font>
      <sz val="10"/>
      <color indexed="55"/>
      <name val="Times New Roman"/>
      <family val="1"/>
    </font>
    <font>
      <sz val="8"/>
      <color indexed="56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8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9"/>
      <name val="Times New Roman Tur"/>
      <family val="0"/>
    </font>
    <font>
      <b/>
      <sz val="12"/>
      <color indexed="8"/>
      <name val="Century Gothic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 Tur"/>
      <family val="1"/>
    </font>
    <font>
      <sz val="8"/>
      <color indexed="8"/>
      <name val="Century Gothic"/>
      <family val="2"/>
    </font>
    <font>
      <b/>
      <sz val="8"/>
      <color indexed="56"/>
      <name val="Century Gothic"/>
      <family val="2"/>
    </font>
    <font>
      <b/>
      <sz val="8"/>
      <color indexed="10"/>
      <name val="Century Gothic"/>
      <family val="2"/>
    </font>
    <font>
      <sz val="9"/>
      <color indexed="36"/>
      <name val="Century Gothic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8"/>
      <color indexed="9"/>
      <name val="Century Gothic"/>
      <family val="2"/>
    </font>
    <font>
      <sz val="10"/>
      <color indexed="22"/>
      <name val="Arial"/>
      <family val="2"/>
    </font>
    <font>
      <b/>
      <sz val="8"/>
      <color indexed="16"/>
      <name val="Century Gothic"/>
      <family val="0"/>
    </font>
    <font>
      <b/>
      <sz val="8"/>
      <color indexed="58"/>
      <name val="Century Gothic"/>
      <family val="0"/>
    </font>
    <font>
      <sz val="10"/>
      <color indexed="60"/>
      <name val="Century Gothic"/>
      <family val="0"/>
    </font>
    <font>
      <b/>
      <sz val="11"/>
      <color indexed="10"/>
      <name val="Bodoni MT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sz val="10"/>
      <color theme="0" tint="-0.3499799966812134"/>
      <name val="Times New Roman"/>
      <family val="1"/>
    </font>
    <font>
      <sz val="8"/>
      <color rgb="FF00206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 tint="0.04998999834060669"/>
      <name val="Century Gothic"/>
      <family val="2"/>
    </font>
    <font>
      <sz val="10"/>
      <color rgb="FFFF0000"/>
      <name val="Arial"/>
      <family val="2"/>
    </font>
    <font>
      <sz val="10"/>
      <color theme="1" tint="0.04998999834060669"/>
      <name val="Century Gothic"/>
      <family val="2"/>
    </font>
    <font>
      <sz val="10"/>
      <color theme="0"/>
      <name val="Times New Roman Tur"/>
      <family val="0"/>
    </font>
    <font>
      <b/>
      <sz val="12"/>
      <color theme="1" tint="0.04998999834060669"/>
      <name val="Century Gothic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 Tur"/>
      <family val="1"/>
    </font>
    <font>
      <sz val="8"/>
      <color theme="1" tint="0.04998999834060669"/>
      <name val="Century Gothic"/>
      <family val="2"/>
    </font>
    <font>
      <b/>
      <sz val="8"/>
      <color rgb="FF002060"/>
      <name val="Century Gothic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b/>
      <sz val="18"/>
      <color theme="0"/>
      <name val="Century Gothic"/>
      <family val="2"/>
    </font>
    <font>
      <sz val="10"/>
      <color theme="0" tint="-0.04997999966144562"/>
      <name val="Arial"/>
      <family val="2"/>
    </font>
    <font>
      <b/>
      <sz val="12"/>
      <color rgb="FFFF0000"/>
      <name val="Century Gothic"/>
      <family val="2"/>
    </font>
    <font>
      <sz val="9"/>
      <color rgb="FF7030A0"/>
      <name val="Century Gothic"/>
      <family val="2"/>
    </font>
    <font>
      <b/>
      <sz val="8"/>
      <color rgb="FFFF0000"/>
      <name val="Century Gothic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>
        <color theme="4" tint="-0.24993999302387238"/>
      </left>
      <right style="thin"/>
      <top style="thin"/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double">
        <color theme="4" tint="-0.4999699890613556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24993999302387238"/>
      </right>
      <top style="thin"/>
      <bottom style="thin"/>
    </border>
    <border>
      <left>
        <color indexed="63"/>
      </left>
      <right style="medium">
        <color theme="4" tint="-0.2499399930238723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4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theme="4" tint="-0.4999699890613556"/>
      </left>
      <right>
        <color indexed="63"/>
      </right>
      <top style="thin"/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theme="4" tint="-0.4999699890613556"/>
      </right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8" fillId="22" borderId="7" applyNumberFormat="0" applyAlignment="0" applyProtection="0"/>
    <xf numFmtId="0" fontId="79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84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left"/>
    </xf>
    <xf numFmtId="0" fontId="21" fillId="33" borderId="15" xfId="50" applyFont="1" applyFill="1" applyBorder="1" applyAlignment="1">
      <alignment vertical="center" wrapText="1"/>
      <protection/>
    </xf>
    <xf numFmtId="0" fontId="21" fillId="33" borderId="16" xfId="50" applyFont="1" applyFill="1" applyBorder="1" applyAlignment="1">
      <alignment vertical="center" wrapText="1"/>
      <protection/>
    </xf>
    <xf numFmtId="49" fontId="21" fillId="33" borderId="16" xfId="50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17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79" fontId="9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86" fillId="34" borderId="20" xfId="0" applyFont="1" applyFill="1" applyBorder="1" applyAlignment="1" applyProtection="1">
      <alignment horizontal="center" vertical="center"/>
      <protection locked="0"/>
    </xf>
    <xf numFmtId="2" fontId="86" fillId="34" borderId="21" xfId="0" applyNumberFormat="1" applyFont="1" applyFill="1" applyBorder="1" applyAlignment="1" applyProtection="1">
      <alignment horizontal="center" vertical="center"/>
      <protection locked="0"/>
    </xf>
    <xf numFmtId="2" fontId="86" fillId="34" borderId="22" xfId="0" applyNumberFormat="1" applyFont="1" applyFill="1" applyBorder="1" applyAlignment="1" applyProtection="1">
      <alignment horizontal="center" vertical="center"/>
      <protection locked="0"/>
    </xf>
    <xf numFmtId="0" fontId="87" fillId="33" borderId="16" xfId="0" applyFont="1" applyFill="1" applyBorder="1" applyAlignment="1" applyProtection="1">
      <alignment horizontal="left" vertical="center"/>
      <protection/>
    </xf>
    <xf numFmtId="0" fontId="88" fillId="33" borderId="16" xfId="0" applyFont="1" applyFill="1" applyBorder="1" applyAlignment="1" applyProtection="1">
      <alignment horizontal="left" vertical="center"/>
      <protection/>
    </xf>
    <xf numFmtId="0" fontId="87" fillId="33" borderId="23" xfId="0" applyNumberFormat="1" applyFont="1" applyFill="1" applyBorder="1" applyAlignment="1" applyProtection="1">
      <alignment horizontal="left" vertical="center"/>
      <protection locked="0"/>
    </xf>
    <xf numFmtId="0" fontId="86" fillId="10" borderId="24" xfId="0" applyFont="1" applyFill="1" applyBorder="1" applyAlignment="1" applyProtection="1">
      <alignment horizontal="center" vertical="center"/>
      <protection/>
    </xf>
    <xf numFmtId="4" fontId="86" fillId="10" borderId="25" xfId="0" applyNumberFormat="1" applyFont="1" applyFill="1" applyBorder="1" applyAlignment="1" applyProtection="1">
      <alignment horizontal="center" vertical="center"/>
      <protection/>
    </xf>
    <xf numFmtId="2" fontId="86" fillId="10" borderId="25" xfId="0" applyNumberFormat="1" applyFont="1" applyFill="1" applyBorder="1" applyAlignment="1" applyProtection="1">
      <alignment horizontal="center" vertical="center"/>
      <protection/>
    </xf>
    <xf numFmtId="2" fontId="86" fillId="10" borderId="26" xfId="0" applyNumberFormat="1" applyFont="1" applyFill="1" applyBorder="1" applyAlignment="1" applyProtection="1">
      <alignment horizontal="center" vertical="center"/>
      <protection/>
    </xf>
    <xf numFmtId="4" fontId="7" fillId="10" borderId="10" xfId="0" applyNumberFormat="1" applyFont="1" applyFill="1" applyBorder="1" applyAlignment="1" applyProtection="1">
      <alignment vertical="center"/>
      <protection/>
    </xf>
    <xf numFmtId="4" fontId="7" fillId="10" borderId="10" xfId="0" applyNumberFormat="1" applyFont="1" applyFill="1" applyBorder="1" applyAlignment="1" applyProtection="1">
      <alignment horizontal="right" vertical="center"/>
      <protection/>
    </xf>
    <xf numFmtId="4" fontId="7" fillId="10" borderId="27" xfId="0" applyNumberFormat="1" applyFont="1" applyFill="1" applyBorder="1" applyAlignment="1" applyProtection="1">
      <alignment vertical="center"/>
      <protection/>
    </xf>
    <xf numFmtId="0" fontId="89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left"/>
      <protection locked="0"/>
    </xf>
    <xf numFmtId="0" fontId="90" fillId="35" borderId="0" xfId="0" applyFont="1" applyFill="1" applyBorder="1" applyAlignment="1" applyProtection="1">
      <alignment horizontal="center" vertical="center" wrapText="1"/>
      <protection/>
    </xf>
    <xf numFmtId="172" fontId="3" fillId="35" borderId="0" xfId="0" applyNumberFormat="1" applyFont="1" applyFill="1" applyBorder="1" applyAlignment="1" applyProtection="1">
      <alignment/>
      <protection locked="0"/>
    </xf>
    <xf numFmtId="172" fontId="9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92" fillId="35" borderId="0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93" fillId="35" borderId="0" xfId="0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2" fontId="16" fillId="35" borderId="0" xfId="0" applyNumberFormat="1" applyFont="1" applyFill="1" applyBorder="1" applyAlignment="1" applyProtection="1">
      <alignment horizontal="center" vertical="center"/>
      <protection locked="0"/>
    </xf>
    <xf numFmtId="0" fontId="94" fillId="35" borderId="0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84" fillId="35" borderId="0" xfId="0" applyFont="1" applyFill="1" applyBorder="1" applyAlignment="1" applyProtection="1">
      <alignment horizontal="center" vertical="center" wrapText="1"/>
      <protection locked="0"/>
    </xf>
    <xf numFmtId="0" fontId="90" fillId="35" borderId="0" xfId="0" applyFont="1" applyFill="1" applyBorder="1" applyAlignment="1" applyProtection="1">
      <alignment horizontal="center" vertical="center" wrapText="1"/>
      <protection locked="0"/>
    </xf>
    <xf numFmtId="4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vertical="center"/>
      <protection/>
    </xf>
    <xf numFmtId="172" fontId="1" fillId="35" borderId="0" xfId="0" applyNumberFormat="1" applyFont="1" applyFill="1" applyBorder="1" applyAlignment="1" applyProtection="1">
      <alignment/>
      <protection locked="0"/>
    </xf>
    <xf numFmtId="172" fontId="95" fillId="35" borderId="0" xfId="0" applyNumberFormat="1" applyFont="1" applyFill="1" applyBorder="1" applyAlignment="1" applyProtection="1">
      <alignment horizontal="left" vertical="center"/>
      <protection locked="0"/>
    </xf>
    <xf numFmtId="173" fontId="95" fillId="35" borderId="0" xfId="0" applyNumberFormat="1" applyFont="1" applyFill="1" applyBorder="1" applyAlignment="1" applyProtection="1">
      <alignment horizontal="left" vertical="center"/>
      <protection locked="0"/>
    </xf>
    <xf numFmtId="172" fontId="2" fillId="35" borderId="0" xfId="0" applyNumberFormat="1" applyFont="1" applyFill="1" applyBorder="1" applyAlignment="1" applyProtection="1">
      <alignment horizontal="left" vertical="center"/>
      <protection locked="0"/>
    </xf>
    <xf numFmtId="0" fontId="14" fillId="35" borderId="0" xfId="0" applyFont="1" applyFill="1" applyBorder="1" applyAlignment="1" applyProtection="1">
      <alignment/>
      <protection locked="0"/>
    </xf>
    <xf numFmtId="4" fontId="12" fillId="35" borderId="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vertical="center"/>
      <protection/>
    </xf>
    <xf numFmtId="0" fontId="7" fillId="9" borderId="11" xfId="0" applyFont="1" applyFill="1" applyBorder="1" applyAlignment="1" applyProtection="1">
      <alignment vertical="center"/>
      <protection/>
    </xf>
    <xf numFmtId="0" fontId="7" fillId="36" borderId="11" xfId="0" applyFont="1" applyFill="1" applyBorder="1" applyAlignment="1" applyProtection="1">
      <alignment vertical="center"/>
      <protection/>
    </xf>
    <xf numFmtId="0" fontId="9" fillId="33" borderId="28" xfId="0" applyFont="1" applyFill="1" applyBorder="1" applyAlignment="1">
      <alignment horizontal="center"/>
    </xf>
    <xf numFmtId="0" fontId="9" fillId="33" borderId="29" xfId="0" applyNumberFormat="1" applyFont="1" applyFill="1" applyBorder="1" applyAlignment="1">
      <alignment horizontal="center"/>
    </xf>
    <xf numFmtId="0" fontId="9" fillId="33" borderId="29" xfId="0" applyNumberFormat="1" applyFont="1" applyFill="1" applyBorder="1" applyAlignment="1">
      <alignment horizontal="center" vertical="center"/>
    </xf>
    <xf numFmtId="0" fontId="14" fillId="37" borderId="30" xfId="0" applyFont="1" applyFill="1" applyBorder="1" applyAlignment="1" applyProtection="1">
      <alignment/>
      <protection/>
    </xf>
    <xf numFmtId="0" fontId="16" fillId="2" borderId="31" xfId="0" applyFont="1" applyFill="1" applyBorder="1" applyAlignment="1" applyProtection="1">
      <alignment vertical="center"/>
      <protection/>
    </xf>
    <xf numFmtId="0" fontId="96" fillId="2" borderId="31" xfId="0" applyFont="1" applyFill="1" applyBorder="1" applyAlignment="1" applyProtection="1">
      <alignment vertical="center"/>
      <protection/>
    </xf>
    <xf numFmtId="0" fontId="16" fillId="2" borderId="32" xfId="0" applyFont="1" applyFill="1" applyBorder="1" applyAlignment="1" applyProtection="1">
      <alignment vertical="center"/>
      <protection/>
    </xf>
    <xf numFmtId="0" fontId="97" fillId="8" borderId="24" xfId="0" applyFont="1" applyFill="1" applyBorder="1" applyAlignment="1" applyProtection="1">
      <alignment horizontal="center" vertical="center"/>
      <protection/>
    </xf>
    <xf numFmtId="49" fontId="86" fillId="8" borderId="25" xfId="0" applyNumberFormat="1" applyFont="1" applyFill="1" applyBorder="1" applyAlignment="1" applyProtection="1">
      <alignment horizontal="center" vertical="center"/>
      <protection/>
    </xf>
    <xf numFmtId="0" fontId="86" fillId="8" borderId="25" xfId="0" applyFont="1" applyFill="1" applyBorder="1" applyAlignment="1" applyProtection="1">
      <alignment horizontal="center" vertical="center"/>
      <protection/>
    </xf>
    <xf numFmtId="0" fontId="86" fillId="8" borderId="26" xfId="0" applyFont="1" applyFill="1" applyBorder="1" applyAlignment="1" applyProtection="1">
      <alignment horizontal="center" vertical="center"/>
      <protection/>
    </xf>
    <xf numFmtId="0" fontId="98" fillId="38" borderId="0" xfId="0" applyFont="1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99" fillId="38" borderId="0" xfId="0" applyFont="1" applyFill="1" applyBorder="1" applyAlignment="1" applyProtection="1">
      <alignment horizontal="center"/>
      <protection locked="0"/>
    </xf>
    <xf numFmtId="172" fontId="100" fillId="40" borderId="33" xfId="0" applyNumberFormat="1" applyFont="1" applyFill="1" applyBorder="1" applyAlignment="1" applyProtection="1">
      <alignment horizontal="center" vertical="center"/>
      <protection/>
    </xf>
    <xf numFmtId="172" fontId="100" fillId="41" borderId="34" xfId="0" applyNumberFormat="1" applyFont="1" applyFill="1" applyBorder="1" applyAlignment="1" applyProtection="1">
      <alignment horizontal="center" vertical="center"/>
      <protection/>
    </xf>
    <xf numFmtId="172" fontId="100" fillId="42" borderId="35" xfId="0" applyNumberFormat="1" applyFont="1" applyFill="1" applyBorder="1" applyAlignment="1" applyProtection="1">
      <alignment horizontal="center" vertical="center"/>
      <protection/>
    </xf>
    <xf numFmtId="0" fontId="93" fillId="43" borderId="36" xfId="0" applyFont="1" applyFill="1" applyBorder="1" applyAlignment="1" applyProtection="1">
      <alignment horizontal="center" vertical="center"/>
      <protection/>
    </xf>
    <xf numFmtId="0" fontId="93" fillId="44" borderId="37" xfId="0" applyFont="1" applyFill="1" applyBorder="1" applyAlignment="1" applyProtection="1">
      <alignment horizontal="center" vertical="center"/>
      <protection/>
    </xf>
    <xf numFmtId="0" fontId="93" fillId="45" borderId="38" xfId="0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 applyProtection="1">
      <alignment horizontal="center" vertical="center" wrapText="1"/>
      <protection locked="0"/>
    </xf>
    <xf numFmtId="172" fontId="91" fillId="46" borderId="39" xfId="0" applyNumberFormat="1" applyFont="1" applyFill="1" applyBorder="1" applyAlignment="1" applyProtection="1">
      <alignment horizontal="center" vertical="center" wrapText="1"/>
      <protection/>
    </xf>
    <xf numFmtId="172" fontId="91" fillId="47" borderId="40" xfId="0" applyNumberFormat="1" applyFont="1" applyFill="1" applyBorder="1" applyAlignment="1" applyProtection="1">
      <alignment horizontal="center" vertical="center" wrapText="1"/>
      <protection/>
    </xf>
    <xf numFmtId="172" fontId="91" fillId="48" borderId="41" xfId="0" applyNumberFormat="1" applyFont="1" applyFill="1" applyBorder="1" applyAlignment="1" applyProtection="1">
      <alignment horizontal="center" vertical="center" wrapText="1"/>
      <protection/>
    </xf>
    <xf numFmtId="0" fontId="101" fillId="35" borderId="42" xfId="0" applyFont="1" applyFill="1" applyBorder="1" applyAlignment="1" applyProtection="1">
      <alignment horizontal="center"/>
      <protection/>
    </xf>
    <xf numFmtId="0" fontId="7" fillId="49" borderId="10" xfId="0" applyFont="1" applyFill="1" applyBorder="1" applyAlignment="1" applyProtection="1">
      <alignment horizontal="center" vertical="center"/>
      <protection/>
    </xf>
    <xf numFmtId="0" fontId="7" fillId="49" borderId="43" xfId="0" applyFont="1" applyFill="1" applyBorder="1" applyAlignment="1" applyProtection="1">
      <alignment horizontal="center" vertical="center"/>
      <protection/>
    </xf>
    <xf numFmtId="0" fontId="102" fillId="50" borderId="13" xfId="0" applyFont="1" applyFill="1" applyBorder="1" applyAlignment="1" applyProtection="1">
      <alignment horizontal="center" vertical="center"/>
      <protection locked="0"/>
    </xf>
    <xf numFmtId="0" fontId="102" fillId="51" borderId="14" xfId="0" applyFont="1" applyFill="1" applyBorder="1" applyAlignment="1" applyProtection="1">
      <alignment horizontal="center" vertical="center"/>
      <protection locked="0"/>
    </xf>
    <xf numFmtId="0" fontId="102" fillId="52" borderId="44" xfId="0" applyFont="1" applyFill="1" applyBorder="1" applyAlignment="1" applyProtection="1">
      <alignment horizontal="center" vertical="center"/>
      <protection locked="0"/>
    </xf>
    <xf numFmtId="0" fontId="102" fillId="53" borderId="45" xfId="0" applyFont="1" applyFill="1" applyBorder="1" applyAlignment="1" applyProtection="1">
      <alignment horizontal="center" vertical="center"/>
      <protection locked="0"/>
    </xf>
    <xf numFmtId="0" fontId="102" fillId="54" borderId="46" xfId="0" applyFont="1" applyFill="1" applyBorder="1" applyAlignment="1" applyProtection="1">
      <alignment horizontal="center" vertical="center"/>
      <protection locked="0"/>
    </xf>
    <xf numFmtId="0" fontId="102" fillId="55" borderId="47" xfId="0" applyFont="1" applyFill="1" applyBorder="1" applyAlignment="1" applyProtection="1">
      <alignment horizontal="center" vertical="center"/>
      <protection locked="0"/>
    </xf>
    <xf numFmtId="0" fontId="103" fillId="7" borderId="13" xfId="0" applyFont="1" applyFill="1" applyBorder="1" applyAlignment="1" applyProtection="1">
      <alignment horizontal="center" vertical="center" wrapText="1"/>
      <protection/>
    </xf>
    <xf numFmtId="0" fontId="103" fillId="7" borderId="14" xfId="0" applyFont="1" applyFill="1" applyBorder="1" applyAlignment="1" applyProtection="1">
      <alignment horizontal="center" vertical="center" wrapText="1"/>
      <protection/>
    </xf>
    <xf numFmtId="0" fontId="103" fillId="7" borderId="44" xfId="0" applyFont="1" applyFill="1" applyBorder="1" applyAlignment="1" applyProtection="1">
      <alignment horizontal="center" vertical="center" wrapText="1"/>
      <protection/>
    </xf>
    <xf numFmtId="0" fontId="103" fillId="7" borderId="48" xfId="0" applyFont="1" applyFill="1" applyBorder="1" applyAlignment="1" applyProtection="1">
      <alignment horizontal="center" vertical="center" wrapText="1"/>
      <protection/>
    </xf>
    <xf numFmtId="0" fontId="103" fillId="7" borderId="42" xfId="0" applyFont="1" applyFill="1" applyBorder="1" applyAlignment="1" applyProtection="1">
      <alignment horizontal="center" vertical="center" wrapText="1"/>
      <protection/>
    </xf>
    <xf numFmtId="0" fontId="103" fillId="7" borderId="49" xfId="0" applyFont="1" applyFill="1" applyBorder="1" applyAlignment="1" applyProtection="1">
      <alignment horizontal="center" vertical="center" wrapText="1"/>
      <protection/>
    </xf>
    <xf numFmtId="0" fontId="7" fillId="49" borderId="50" xfId="0" applyFont="1" applyFill="1" applyBorder="1" applyAlignment="1" applyProtection="1">
      <alignment horizontal="center" vertical="center"/>
      <protection/>
    </xf>
    <xf numFmtId="0" fontId="94" fillId="56" borderId="51" xfId="0" applyFont="1" applyFill="1" applyBorder="1" applyAlignment="1" applyProtection="1">
      <alignment horizontal="center" vertical="center"/>
      <protection/>
    </xf>
    <xf numFmtId="0" fontId="94" fillId="57" borderId="52" xfId="0" applyFont="1" applyFill="1" applyBorder="1" applyAlignment="1" applyProtection="1">
      <alignment horizontal="center" vertical="center"/>
      <protection/>
    </xf>
    <xf numFmtId="0" fontId="94" fillId="58" borderId="53" xfId="0" applyFont="1" applyFill="1" applyBorder="1" applyAlignment="1" applyProtection="1">
      <alignment horizontal="center" vertical="center"/>
      <protection/>
    </xf>
    <xf numFmtId="172" fontId="87" fillId="33" borderId="14" xfId="0" applyNumberFormat="1" applyFont="1" applyFill="1" applyBorder="1" applyAlignment="1" applyProtection="1">
      <alignment horizontal="left" vertical="center"/>
      <protection locked="0"/>
    </xf>
    <xf numFmtId="172" fontId="87" fillId="33" borderId="54" xfId="0" applyNumberFormat="1" applyFont="1" applyFill="1" applyBorder="1" applyAlignment="1" applyProtection="1">
      <alignment horizontal="left" vertical="center"/>
      <protection locked="0"/>
    </xf>
    <xf numFmtId="172" fontId="87" fillId="33" borderId="16" xfId="0" applyNumberFormat="1" applyFont="1" applyFill="1" applyBorder="1" applyAlignment="1" applyProtection="1">
      <alignment horizontal="left" vertical="center"/>
      <protection locked="0"/>
    </xf>
    <xf numFmtId="172" fontId="87" fillId="33" borderId="23" xfId="0" applyNumberFormat="1" applyFont="1" applyFill="1" applyBorder="1" applyAlignment="1" applyProtection="1">
      <alignment horizontal="left" vertical="center"/>
      <protection locked="0"/>
    </xf>
    <xf numFmtId="178" fontId="87" fillId="33" borderId="46" xfId="0" applyNumberFormat="1" applyFont="1" applyFill="1" applyBorder="1" applyAlignment="1" applyProtection="1">
      <alignment horizontal="left" vertical="center"/>
      <protection locked="0"/>
    </xf>
    <xf numFmtId="178" fontId="87" fillId="33" borderId="55" xfId="0" applyNumberFormat="1" applyFont="1" applyFill="1" applyBorder="1" applyAlignment="1" applyProtection="1">
      <alignment horizontal="left" vertical="center"/>
      <protection locked="0"/>
    </xf>
    <xf numFmtId="185" fontId="87" fillId="33" borderId="16" xfId="0" applyNumberFormat="1" applyFont="1" applyFill="1" applyBorder="1" applyAlignment="1" applyProtection="1">
      <alignment horizontal="left" vertical="center"/>
      <protection locked="0"/>
    </xf>
    <xf numFmtId="185" fontId="87" fillId="33" borderId="23" xfId="0" applyNumberFormat="1" applyFont="1" applyFill="1" applyBorder="1" applyAlignment="1" applyProtection="1">
      <alignment horizontal="left" vertical="center"/>
      <protection locked="0"/>
    </xf>
    <xf numFmtId="178" fontId="87" fillId="33" borderId="16" xfId="0" applyNumberFormat="1" applyFont="1" applyFill="1" applyBorder="1" applyAlignment="1" applyProtection="1">
      <alignment horizontal="left" vertical="center"/>
      <protection locked="0"/>
    </xf>
    <xf numFmtId="178" fontId="87" fillId="33" borderId="23" xfId="0" applyNumberFormat="1" applyFont="1" applyFill="1" applyBorder="1" applyAlignment="1" applyProtection="1">
      <alignment horizontal="left" vertical="center"/>
      <protection locked="0"/>
    </xf>
    <xf numFmtId="179" fontId="88" fillId="33" borderId="56" xfId="0" applyNumberFormat="1" applyFont="1" applyFill="1" applyBorder="1" applyAlignment="1" applyProtection="1">
      <alignment horizontal="left" vertical="center"/>
      <protection/>
    </xf>
    <xf numFmtId="179" fontId="88" fillId="33" borderId="57" xfId="0" applyNumberFormat="1" applyFont="1" applyFill="1" applyBorder="1" applyAlignment="1" applyProtection="1">
      <alignment horizontal="left" vertical="center"/>
      <protection/>
    </xf>
    <xf numFmtId="179" fontId="104" fillId="35" borderId="58" xfId="0" applyNumberFormat="1" applyFont="1" applyFill="1" applyBorder="1" applyAlignment="1" applyProtection="1">
      <alignment horizontal="left"/>
      <protection/>
    </xf>
    <xf numFmtId="179" fontId="104" fillId="35" borderId="59" xfId="0" applyNumberFormat="1" applyFont="1" applyFill="1" applyBorder="1" applyAlignment="1" applyProtection="1">
      <alignment horizontal="left"/>
      <protection/>
    </xf>
    <xf numFmtId="179" fontId="104" fillId="35" borderId="60" xfId="0" applyNumberFormat="1" applyFont="1" applyFill="1" applyBorder="1" applyAlignment="1" applyProtection="1">
      <alignment horizontal="left"/>
      <protection/>
    </xf>
    <xf numFmtId="0" fontId="97" fillId="8" borderId="25" xfId="0" applyFont="1" applyFill="1" applyBorder="1" applyAlignment="1" applyProtection="1">
      <alignment horizontal="center" vertical="center"/>
      <protection/>
    </xf>
    <xf numFmtId="0" fontId="97" fillId="8" borderId="26" xfId="0" applyFont="1" applyFill="1" applyBorder="1" applyAlignment="1" applyProtection="1">
      <alignment horizontal="center" vertical="center"/>
      <protection/>
    </xf>
    <xf numFmtId="0" fontId="90" fillId="0" borderId="61" xfId="0" applyFont="1" applyFill="1" applyBorder="1" applyAlignment="1" applyProtection="1">
      <alignment horizontal="center" vertical="center" wrapText="1"/>
      <protection/>
    </xf>
    <xf numFmtId="0" fontId="90" fillId="0" borderId="14" xfId="0" applyFont="1" applyFill="1" applyBorder="1" applyAlignment="1" applyProtection="1">
      <alignment horizontal="center" vertical="center" wrapText="1"/>
      <protection/>
    </xf>
    <xf numFmtId="0" fontId="90" fillId="0" borderId="62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90" fillId="0" borderId="63" xfId="0" applyFont="1" applyFill="1" applyBorder="1" applyAlignment="1" applyProtection="1">
      <alignment horizontal="center" vertical="center" wrapText="1"/>
      <protection/>
    </xf>
    <xf numFmtId="0" fontId="90" fillId="0" borderId="64" xfId="0" applyFont="1" applyFill="1" applyBorder="1" applyAlignment="1" applyProtection="1">
      <alignment horizontal="center" vertical="center" wrapText="1"/>
      <protection/>
    </xf>
    <xf numFmtId="0" fontId="84" fillId="33" borderId="15" xfId="0" applyFont="1" applyFill="1" applyBorder="1" applyAlignment="1" applyProtection="1">
      <alignment horizontal="center" vertical="center" wrapText="1"/>
      <protection locked="0"/>
    </xf>
    <xf numFmtId="0" fontId="84" fillId="33" borderId="16" xfId="0" applyFont="1" applyFill="1" applyBorder="1" applyAlignment="1" applyProtection="1">
      <alignment horizontal="center" vertical="center" wrapText="1"/>
      <protection locked="0"/>
    </xf>
    <xf numFmtId="0" fontId="84" fillId="33" borderId="19" xfId="0" applyFont="1" applyFill="1" applyBorder="1" applyAlignment="1" applyProtection="1">
      <alignment horizontal="center" vertical="center" wrapText="1"/>
      <protection locked="0"/>
    </xf>
    <xf numFmtId="0" fontId="90" fillId="59" borderId="13" xfId="0" applyFont="1" applyFill="1" applyBorder="1" applyAlignment="1" applyProtection="1">
      <alignment horizontal="center" vertical="center" wrapText="1"/>
      <protection/>
    </xf>
    <xf numFmtId="0" fontId="90" fillId="60" borderId="65" xfId="0" applyFont="1" applyFill="1" applyBorder="1" applyAlignment="1" applyProtection="1">
      <alignment horizontal="center" vertical="center" wrapText="1"/>
      <protection/>
    </xf>
    <xf numFmtId="0" fontId="90" fillId="61" borderId="45" xfId="0" applyFont="1" applyFill="1" applyBorder="1" applyAlignment="1" applyProtection="1">
      <alignment horizontal="center" vertical="center" wrapText="1"/>
      <protection/>
    </xf>
    <xf numFmtId="0" fontId="90" fillId="62" borderId="66" xfId="0" applyFont="1" applyFill="1" applyBorder="1" applyAlignment="1" applyProtection="1">
      <alignment horizontal="center" vertical="center" wrapText="1"/>
      <protection/>
    </xf>
    <xf numFmtId="0" fontId="10" fillId="63" borderId="14" xfId="0" applyFont="1" applyFill="1" applyBorder="1" applyAlignment="1" applyProtection="1">
      <alignment horizontal="center" vertical="center" wrapText="1"/>
      <protection locked="0"/>
    </xf>
    <xf numFmtId="0" fontId="10" fillId="64" borderId="67" xfId="0" applyFont="1" applyFill="1" applyBorder="1" applyAlignment="1" applyProtection="1">
      <alignment horizontal="center" vertical="center" wrapText="1"/>
      <protection locked="0"/>
    </xf>
    <xf numFmtId="0" fontId="10" fillId="65" borderId="64" xfId="0" applyFont="1" applyFill="1" applyBorder="1" applyAlignment="1" applyProtection="1">
      <alignment horizontal="center" vertical="center" wrapText="1"/>
      <protection locked="0"/>
    </xf>
    <xf numFmtId="0" fontId="10" fillId="66" borderId="68" xfId="0" applyFont="1" applyFill="1" applyBorder="1" applyAlignment="1" applyProtection="1">
      <alignment horizontal="center" vertical="center" wrapText="1"/>
      <protection locked="0"/>
    </xf>
    <xf numFmtId="4" fontId="9" fillId="33" borderId="15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6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 wrapText="1"/>
    </xf>
    <xf numFmtId="0" fontId="25" fillId="33" borderId="72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79" fontId="20" fillId="33" borderId="15" xfId="0" applyNumberFormat="1" applyFont="1" applyFill="1" applyBorder="1" applyAlignment="1">
      <alignment horizontal="center" vertical="center"/>
    </xf>
    <xf numFmtId="179" fontId="20" fillId="33" borderId="19" xfId="0" applyNumberFormat="1" applyFont="1" applyFill="1" applyBorder="1" applyAlignment="1">
      <alignment horizontal="center" vertical="center"/>
    </xf>
    <xf numFmtId="0" fontId="21" fillId="33" borderId="16" xfId="50" applyFont="1" applyFill="1" applyBorder="1" applyAlignment="1">
      <alignment horizontal="right" vertical="center" wrapText="1"/>
      <protection/>
    </xf>
    <xf numFmtId="0" fontId="9" fillId="33" borderId="1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85" fillId="33" borderId="73" xfId="0" applyFont="1" applyFill="1" applyBorder="1" applyAlignment="1">
      <alignment horizontal="center" vertical="center"/>
    </xf>
    <xf numFmtId="0" fontId="85" fillId="33" borderId="74" xfId="0" applyFont="1" applyFill="1" applyBorder="1" applyAlignment="1">
      <alignment horizontal="center" vertical="center"/>
    </xf>
    <xf numFmtId="0" fontId="85" fillId="33" borderId="75" xfId="0" applyFont="1" applyFill="1" applyBorder="1" applyAlignment="1">
      <alignment horizontal="center" vertical="center"/>
    </xf>
    <xf numFmtId="0" fontId="85" fillId="33" borderId="76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5" fillId="33" borderId="77" xfId="0" applyFont="1" applyFill="1" applyBorder="1" applyAlignment="1">
      <alignment horizontal="center" vertical="center"/>
    </xf>
    <xf numFmtId="0" fontId="85" fillId="33" borderId="78" xfId="0" applyFont="1" applyFill="1" applyBorder="1" applyAlignment="1">
      <alignment horizontal="center" vertical="center"/>
    </xf>
    <xf numFmtId="0" fontId="85" fillId="33" borderId="79" xfId="0" applyFont="1" applyFill="1" applyBorder="1" applyAlignment="1">
      <alignment horizontal="center" vertical="center"/>
    </xf>
    <xf numFmtId="0" fontId="85" fillId="33" borderId="80" xfId="0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left" vertical="center" wrapText="1"/>
    </xf>
    <xf numFmtId="173" fontId="9" fillId="33" borderId="16" xfId="0" applyNumberFormat="1" applyFont="1" applyFill="1" applyBorder="1" applyAlignment="1">
      <alignment horizontal="left" vertical="center" wrapText="1"/>
    </xf>
    <xf numFmtId="173" fontId="9" fillId="33" borderId="19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left" vertical="center"/>
    </xf>
    <xf numFmtId="0" fontId="9" fillId="33" borderId="72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/>
    </xf>
    <xf numFmtId="1" fontId="9" fillId="33" borderId="19" xfId="0" applyNumberFormat="1" applyFont="1" applyFill="1" applyBorder="1" applyAlignment="1">
      <alignment horizontal="center"/>
    </xf>
    <xf numFmtId="0" fontId="9" fillId="33" borderId="8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/>
    </xf>
    <xf numFmtId="0" fontId="9" fillId="33" borderId="83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OPLU YOLLUK BİLDİRİM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14</xdr:col>
      <xdr:colOff>0</xdr:colOff>
      <xdr:row>29</xdr:row>
      <xdr:rowOff>19050</xdr:rowOff>
    </xdr:to>
    <xdr:sp>
      <xdr:nvSpPr>
        <xdr:cNvPr id="1" name="39 Dikdörtgen"/>
        <xdr:cNvSpPr>
          <a:spLocks/>
        </xdr:cNvSpPr>
      </xdr:nvSpPr>
      <xdr:spPr>
        <a:xfrm>
          <a:off x="4695825" y="5038725"/>
          <a:ext cx="36671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57150</xdr:rowOff>
    </xdr:from>
    <xdr:to>
      <xdr:col>10</xdr:col>
      <xdr:colOff>400050</xdr:colOff>
      <xdr:row>27</xdr:row>
      <xdr:rowOff>0</xdr:rowOff>
    </xdr:to>
    <xdr:pic>
      <xdr:nvPicPr>
        <xdr:cNvPr id="2" name="3 Resim" descr="meb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719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27</xdr:row>
      <xdr:rowOff>66675</xdr:rowOff>
    </xdr:from>
    <xdr:to>
      <xdr:col>9</xdr:col>
      <xdr:colOff>295275</xdr:colOff>
      <xdr:row>28</xdr:row>
      <xdr:rowOff>161925</xdr:rowOff>
    </xdr:to>
    <xdr:sp macro="[0]!YuvarlatılmışDikdörtgen1_Tıklat">
      <xdr:nvSpPr>
        <xdr:cNvPr id="3" name="4 Yuvarlatılmış Dikdörtgen"/>
        <xdr:cNvSpPr>
          <a:spLocks/>
        </xdr:cNvSpPr>
      </xdr:nvSpPr>
      <xdr:spPr>
        <a:xfrm>
          <a:off x="4781550" y="5105400"/>
          <a:ext cx="11049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9050" cmpd="sng">
          <a:solidFill>
            <a:srgbClr val="AD52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BORDRO</a:t>
          </a:r>
          <a:r>
            <a:rPr lang="en-US" cap="none" sz="800" b="1" i="0" u="none" baseline="0">
              <a:solidFill>
                <a:srgbClr val="800000"/>
              </a:solidFill>
            </a:rPr>
            <a:t> ÖNİZLEME</a:t>
          </a:r>
        </a:p>
      </xdr:txBody>
    </xdr:sp>
    <xdr:clientData/>
  </xdr:twoCellAnchor>
  <xdr:twoCellAnchor>
    <xdr:from>
      <xdr:col>9</xdr:col>
      <xdr:colOff>409575</xdr:colOff>
      <xdr:row>27</xdr:row>
      <xdr:rowOff>66675</xdr:rowOff>
    </xdr:from>
    <xdr:to>
      <xdr:col>11</xdr:col>
      <xdr:colOff>371475</xdr:colOff>
      <xdr:row>28</xdr:row>
      <xdr:rowOff>161925</xdr:rowOff>
    </xdr:to>
    <xdr:sp macro="[0]!YuvarlatılmışDikdörtgen2_Tıklat">
      <xdr:nvSpPr>
        <xdr:cNvPr id="4" name="5 Yuvarlatılmış Dikdörtgen"/>
        <xdr:cNvSpPr>
          <a:spLocks/>
        </xdr:cNvSpPr>
      </xdr:nvSpPr>
      <xdr:spPr>
        <a:xfrm>
          <a:off x="6000750" y="5105400"/>
          <a:ext cx="1133475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3300"/>
              </a:solidFill>
            </a:rPr>
            <a:t>BORDRO</a:t>
          </a:r>
          <a:r>
            <a:rPr lang="en-US" cap="none" sz="800" b="1" i="0" u="none" baseline="0">
              <a:solidFill>
                <a:srgbClr val="003300"/>
              </a:solidFill>
            </a:rPr>
            <a:t> YAZDIR</a:t>
          </a:r>
        </a:p>
      </xdr:txBody>
    </xdr:sp>
    <xdr:clientData/>
  </xdr:twoCellAnchor>
  <xdr:twoCellAnchor>
    <xdr:from>
      <xdr:col>11</xdr:col>
      <xdr:colOff>466725</xdr:colOff>
      <xdr:row>27</xdr:row>
      <xdr:rowOff>66675</xdr:rowOff>
    </xdr:from>
    <xdr:to>
      <xdr:col>13</xdr:col>
      <xdr:colOff>409575</xdr:colOff>
      <xdr:row>28</xdr:row>
      <xdr:rowOff>161925</xdr:rowOff>
    </xdr:to>
    <xdr:sp macro="[0]!YuvarlatılmışDikdörtgen3_Tıklat">
      <xdr:nvSpPr>
        <xdr:cNvPr id="5" name="6 Yuvarlatılmış Dikdörtgen"/>
        <xdr:cNvSpPr>
          <a:spLocks/>
        </xdr:cNvSpPr>
      </xdr:nvSpPr>
      <xdr:spPr>
        <a:xfrm>
          <a:off x="7229475" y="5105400"/>
          <a:ext cx="10668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9050" cmpd="sng">
          <a:solidFill>
            <a:srgbClr val="7E302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PROGRAMI KAPAT</a:t>
          </a:r>
        </a:p>
      </xdr:txBody>
    </xdr:sp>
    <xdr:clientData/>
  </xdr:twoCellAnchor>
  <xdr:twoCellAnchor>
    <xdr:from>
      <xdr:col>6</xdr:col>
      <xdr:colOff>990600</xdr:colOff>
      <xdr:row>4</xdr:row>
      <xdr:rowOff>19050</xdr:rowOff>
    </xdr:from>
    <xdr:to>
      <xdr:col>6</xdr:col>
      <xdr:colOff>1266825</xdr:colOff>
      <xdr:row>4</xdr:row>
      <xdr:rowOff>161925</xdr:rowOff>
    </xdr:to>
    <xdr:sp macro="[0]!SolOkBelirtmeÇizgisi1_Tıklat">
      <xdr:nvSpPr>
        <xdr:cNvPr id="6" name="11 Sol Ok Belirtme Çizgisi"/>
        <xdr:cNvSpPr>
          <a:spLocks/>
        </xdr:cNvSpPr>
      </xdr:nvSpPr>
      <xdr:spPr>
        <a:xfrm>
          <a:off x="4286250" y="8953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C4BD97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5</xdr:row>
      <xdr:rowOff>19050</xdr:rowOff>
    </xdr:from>
    <xdr:to>
      <xdr:col>6</xdr:col>
      <xdr:colOff>1266825</xdr:colOff>
      <xdr:row>5</xdr:row>
      <xdr:rowOff>161925</xdr:rowOff>
    </xdr:to>
    <xdr:sp macro="[0]!SolOkBelirtmeÇizgisi2_Tıklat">
      <xdr:nvSpPr>
        <xdr:cNvPr id="7" name="10 Sol Ok Belirtme Çizgisi"/>
        <xdr:cNvSpPr>
          <a:spLocks/>
        </xdr:cNvSpPr>
      </xdr:nvSpPr>
      <xdr:spPr>
        <a:xfrm>
          <a:off x="4286250" y="10763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6</xdr:row>
      <xdr:rowOff>19050</xdr:rowOff>
    </xdr:from>
    <xdr:to>
      <xdr:col>6</xdr:col>
      <xdr:colOff>1266825</xdr:colOff>
      <xdr:row>6</xdr:row>
      <xdr:rowOff>161925</xdr:rowOff>
    </xdr:to>
    <xdr:sp macro="[0]!SolOkBelirtmeÇizgisi3_Tıklat">
      <xdr:nvSpPr>
        <xdr:cNvPr id="8" name="12 Sol Ok Belirtme Çizgisi"/>
        <xdr:cNvSpPr>
          <a:spLocks/>
        </xdr:cNvSpPr>
      </xdr:nvSpPr>
      <xdr:spPr>
        <a:xfrm>
          <a:off x="4286250" y="12573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7</xdr:row>
      <xdr:rowOff>19050</xdr:rowOff>
    </xdr:from>
    <xdr:to>
      <xdr:col>6</xdr:col>
      <xdr:colOff>1266825</xdr:colOff>
      <xdr:row>7</xdr:row>
      <xdr:rowOff>161925</xdr:rowOff>
    </xdr:to>
    <xdr:sp macro="[0]!SolOkBelirtmeÇizgisi4_Tıklat">
      <xdr:nvSpPr>
        <xdr:cNvPr id="9" name="13 Sol Ok Belirtme Çizgisi"/>
        <xdr:cNvSpPr>
          <a:spLocks/>
        </xdr:cNvSpPr>
      </xdr:nvSpPr>
      <xdr:spPr>
        <a:xfrm>
          <a:off x="4286250" y="143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8</xdr:row>
      <xdr:rowOff>19050</xdr:rowOff>
    </xdr:from>
    <xdr:to>
      <xdr:col>6</xdr:col>
      <xdr:colOff>1266825</xdr:colOff>
      <xdr:row>8</xdr:row>
      <xdr:rowOff>161925</xdr:rowOff>
    </xdr:to>
    <xdr:sp macro="[0]!SolOkBelirtmeÇizgisi5_Tıklat">
      <xdr:nvSpPr>
        <xdr:cNvPr id="10" name="14 Sol Ok Belirtme Çizgisi"/>
        <xdr:cNvSpPr>
          <a:spLocks/>
        </xdr:cNvSpPr>
      </xdr:nvSpPr>
      <xdr:spPr>
        <a:xfrm>
          <a:off x="4286250" y="16192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9</xdr:row>
      <xdr:rowOff>19050</xdr:rowOff>
    </xdr:from>
    <xdr:to>
      <xdr:col>6</xdr:col>
      <xdr:colOff>1266825</xdr:colOff>
      <xdr:row>9</xdr:row>
      <xdr:rowOff>161925</xdr:rowOff>
    </xdr:to>
    <xdr:sp macro="[0]!SolOkBelirtmeÇizgisi6_Tıklat">
      <xdr:nvSpPr>
        <xdr:cNvPr id="11" name="15 Sol Ok Belirtme Çizgisi"/>
        <xdr:cNvSpPr>
          <a:spLocks/>
        </xdr:cNvSpPr>
      </xdr:nvSpPr>
      <xdr:spPr>
        <a:xfrm>
          <a:off x="4286250" y="18002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10</xdr:row>
      <xdr:rowOff>19050</xdr:rowOff>
    </xdr:from>
    <xdr:to>
      <xdr:col>6</xdr:col>
      <xdr:colOff>1266825</xdr:colOff>
      <xdr:row>10</xdr:row>
      <xdr:rowOff>161925</xdr:rowOff>
    </xdr:to>
    <xdr:sp macro="[0]!SolOkBelirtmeÇizgisi7_Tıklat">
      <xdr:nvSpPr>
        <xdr:cNvPr id="12" name="16 Sol Ok Belirtme Çizgisi"/>
        <xdr:cNvSpPr>
          <a:spLocks/>
        </xdr:cNvSpPr>
      </xdr:nvSpPr>
      <xdr:spPr>
        <a:xfrm>
          <a:off x="4286250" y="19812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11</xdr:row>
      <xdr:rowOff>19050</xdr:rowOff>
    </xdr:from>
    <xdr:to>
      <xdr:col>6</xdr:col>
      <xdr:colOff>1266825</xdr:colOff>
      <xdr:row>11</xdr:row>
      <xdr:rowOff>161925</xdr:rowOff>
    </xdr:to>
    <xdr:sp macro="[0]!SolOkBelirtmeÇizgisi8_Tıklat">
      <xdr:nvSpPr>
        <xdr:cNvPr id="13" name="17 Sol Ok Belirtme Çizgisi"/>
        <xdr:cNvSpPr>
          <a:spLocks/>
        </xdr:cNvSpPr>
      </xdr:nvSpPr>
      <xdr:spPr>
        <a:xfrm>
          <a:off x="4286250" y="21621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12</xdr:row>
      <xdr:rowOff>19050</xdr:rowOff>
    </xdr:from>
    <xdr:to>
      <xdr:col>6</xdr:col>
      <xdr:colOff>1266825</xdr:colOff>
      <xdr:row>12</xdr:row>
      <xdr:rowOff>161925</xdr:rowOff>
    </xdr:to>
    <xdr:sp macro="[0]!SolOkBelirtmeÇizgisi9_Tıklat">
      <xdr:nvSpPr>
        <xdr:cNvPr id="14" name="18 Sol Ok Belirtme Çizgisi"/>
        <xdr:cNvSpPr>
          <a:spLocks/>
        </xdr:cNvSpPr>
      </xdr:nvSpPr>
      <xdr:spPr>
        <a:xfrm>
          <a:off x="4286250" y="23431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14</xdr:row>
      <xdr:rowOff>19050</xdr:rowOff>
    </xdr:from>
    <xdr:to>
      <xdr:col>6</xdr:col>
      <xdr:colOff>1266825</xdr:colOff>
      <xdr:row>14</xdr:row>
      <xdr:rowOff>161925</xdr:rowOff>
    </xdr:to>
    <xdr:sp macro="[0]!SolOkBelirtmeÇizgisi10_Tıklat">
      <xdr:nvSpPr>
        <xdr:cNvPr id="15" name="20 Sol Ok Belirtme Çizgisi"/>
        <xdr:cNvSpPr>
          <a:spLocks/>
        </xdr:cNvSpPr>
      </xdr:nvSpPr>
      <xdr:spPr>
        <a:xfrm>
          <a:off x="4286250" y="27051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16</xdr:row>
      <xdr:rowOff>19050</xdr:rowOff>
    </xdr:from>
    <xdr:to>
      <xdr:col>6</xdr:col>
      <xdr:colOff>1266825</xdr:colOff>
      <xdr:row>16</xdr:row>
      <xdr:rowOff>161925</xdr:rowOff>
    </xdr:to>
    <xdr:sp macro="[0]!SolOkBelirtmeÇizgisi11_Tıklat">
      <xdr:nvSpPr>
        <xdr:cNvPr id="16" name="21 Sol Ok Belirtme Çizgisi"/>
        <xdr:cNvSpPr>
          <a:spLocks/>
        </xdr:cNvSpPr>
      </xdr:nvSpPr>
      <xdr:spPr>
        <a:xfrm>
          <a:off x="4286250" y="30670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18</xdr:row>
      <xdr:rowOff>19050</xdr:rowOff>
    </xdr:from>
    <xdr:to>
      <xdr:col>6</xdr:col>
      <xdr:colOff>1266825</xdr:colOff>
      <xdr:row>18</xdr:row>
      <xdr:rowOff>161925</xdr:rowOff>
    </xdr:to>
    <xdr:sp macro="[0]!SolOkBelirtmeÇizgisi12_Tıklat">
      <xdr:nvSpPr>
        <xdr:cNvPr id="17" name="22 Sol Ok Belirtme Çizgisi"/>
        <xdr:cNvSpPr>
          <a:spLocks/>
        </xdr:cNvSpPr>
      </xdr:nvSpPr>
      <xdr:spPr>
        <a:xfrm>
          <a:off x="4286250" y="34290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20</xdr:row>
      <xdr:rowOff>19050</xdr:rowOff>
    </xdr:from>
    <xdr:to>
      <xdr:col>6</xdr:col>
      <xdr:colOff>1266825</xdr:colOff>
      <xdr:row>20</xdr:row>
      <xdr:rowOff>161925</xdr:rowOff>
    </xdr:to>
    <xdr:sp macro="[0]!SolOkBelirtmeÇizgisi13_Tıklat">
      <xdr:nvSpPr>
        <xdr:cNvPr id="18" name="23 Sol Ok Belirtme Çizgisi"/>
        <xdr:cNvSpPr>
          <a:spLocks/>
        </xdr:cNvSpPr>
      </xdr:nvSpPr>
      <xdr:spPr>
        <a:xfrm>
          <a:off x="4286250" y="37909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22</xdr:row>
      <xdr:rowOff>19050</xdr:rowOff>
    </xdr:from>
    <xdr:to>
      <xdr:col>6</xdr:col>
      <xdr:colOff>1266825</xdr:colOff>
      <xdr:row>22</xdr:row>
      <xdr:rowOff>161925</xdr:rowOff>
    </xdr:to>
    <xdr:sp macro="[0]!SolOkBelirtmeÇizgisi14_Tıklat">
      <xdr:nvSpPr>
        <xdr:cNvPr id="19" name="24 Sol Ok Belirtme Çizgisi"/>
        <xdr:cNvSpPr>
          <a:spLocks/>
        </xdr:cNvSpPr>
      </xdr:nvSpPr>
      <xdr:spPr>
        <a:xfrm>
          <a:off x="4286250" y="41529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24</xdr:row>
      <xdr:rowOff>19050</xdr:rowOff>
    </xdr:from>
    <xdr:to>
      <xdr:col>6</xdr:col>
      <xdr:colOff>1266825</xdr:colOff>
      <xdr:row>24</xdr:row>
      <xdr:rowOff>161925</xdr:rowOff>
    </xdr:to>
    <xdr:sp macro="[0]!SolOkBelirtmeÇizgisi15_Tıklat">
      <xdr:nvSpPr>
        <xdr:cNvPr id="20" name="25 Sol Ok Belirtme Çizgisi"/>
        <xdr:cNvSpPr>
          <a:spLocks/>
        </xdr:cNvSpPr>
      </xdr:nvSpPr>
      <xdr:spPr>
        <a:xfrm>
          <a:off x="4286250" y="45148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28</xdr:row>
      <xdr:rowOff>19050</xdr:rowOff>
    </xdr:from>
    <xdr:to>
      <xdr:col>6</xdr:col>
      <xdr:colOff>1266825</xdr:colOff>
      <xdr:row>28</xdr:row>
      <xdr:rowOff>161925</xdr:rowOff>
    </xdr:to>
    <xdr:sp macro="[0]!SolOkBelirtmeÇizgisi16_Tıklat">
      <xdr:nvSpPr>
        <xdr:cNvPr id="21" name="26 Sol Ok Belirtme Çizgisi"/>
        <xdr:cNvSpPr>
          <a:spLocks/>
        </xdr:cNvSpPr>
      </xdr:nvSpPr>
      <xdr:spPr>
        <a:xfrm>
          <a:off x="4286250" y="524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13</xdr:row>
      <xdr:rowOff>19050</xdr:rowOff>
    </xdr:from>
    <xdr:to>
      <xdr:col>6</xdr:col>
      <xdr:colOff>1266825</xdr:colOff>
      <xdr:row>13</xdr:row>
      <xdr:rowOff>161925</xdr:rowOff>
    </xdr:to>
    <xdr:sp macro="[0]!SolOkBelirtmeÇizgisi17_Tıklat">
      <xdr:nvSpPr>
        <xdr:cNvPr id="22" name="27 Sol Ok Belirtme Çizgisi"/>
        <xdr:cNvSpPr>
          <a:spLocks/>
        </xdr:cNvSpPr>
      </xdr:nvSpPr>
      <xdr:spPr>
        <a:xfrm>
          <a:off x="4286250" y="25241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15</xdr:row>
      <xdr:rowOff>19050</xdr:rowOff>
    </xdr:from>
    <xdr:to>
      <xdr:col>6</xdr:col>
      <xdr:colOff>1266825</xdr:colOff>
      <xdr:row>15</xdr:row>
      <xdr:rowOff>161925</xdr:rowOff>
    </xdr:to>
    <xdr:sp macro="[0]!SolOkBelirtmeÇizgisi18_Tıklat">
      <xdr:nvSpPr>
        <xdr:cNvPr id="23" name="28 Sol Ok Belirtme Çizgisi"/>
        <xdr:cNvSpPr>
          <a:spLocks/>
        </xdr:cNvSpPr>
      </xdr:nvSpPr>
      <xdr:spPr>
        <a:xfrm>
          <a:off x="4286250" y="28860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17</xdr:row>
      <xdr:rowOff>19050</xdr:rowOff>
    </xdr:from>
    <xdr:to>
      <xdr:col>6</xdr:col>
      <xdr:colOff>1266825</xdr:colOff>
      <xdr:row>17</xdr:row>
      <xdr:rowOff>161925</xdr:rowOff>
    </xdr:to>
    <xdr:sp macro="[0]!SolOkBelirtmeÇizgisi19_Tıklat">
      <xdr:nvSpPr>
        <xdr:cNvPr id="24" name="29 Sol Ok Belirtme Çizgisi"/>
        <xdr:cNvSpPr>
          <a:spLocks/>
        </xdr:cNvSpPr>
      </xdr:nvSpPr>
      <xdr:spPr>
        <a:xfrm>
          <a:off x="4286250" y="32480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19</xdr:row>
      <xdr:rowOff>19050</xdr:rowOff>
    </xdr:from>
    <xdr:to>
      <xdr:col>6</xdr:col>
      <xdr:colOff>1266825</xdr:colOff>
      <xdr:row>19</xdr:row>
      <xdr:rowOff>161925</xdr:rowOff>
    </xdr:to>
    <xdr:sp macro="[0]!SolOkBelirtmeÇizgisi20_Tıklat">
      <xdr:nvSpPr>
        <xdr:cNvPr id="25" name="30 Sol Ok Belirtme Çizgisi"/>
        <xdr:cNvSpPr>
          <a:spLocks/>
        </xdr:cNvSpPr>
      </xdr:nvSpPr>
      <xdr:spPr>
        <a:xfrm>
          <a:off x="4286250" y="36099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21</xdr:row>
      <xdr:rowOff>19050</xdr:rowOff>
    </xdr:from>
    <xdr:to>
      <xdr:col>6</xdr:col>
      <xdr:colOff>1266825</xdr:colOff>
      <xdr:row>21</xdr:row>
      <xdr:rowOff>161925</xdr:rowOff>
    </xdr:to>
    <xdr:sp macro="[0]!SolOkBelirtmeÇizgisi21_Tıklat">
      <xdr:nvSpPr>
        <xdr:cNvPr id="26" name="31 Sol Ok Belirtme Çizgisi"/>
        <xdr:cNvSpPr>
          <a:spLocks/>
        </xdr:cNvSpPr>
      </xdr:nvSpPr>
      <xdr:spPr>
        <a:xfrm>
          <a:off x="4286250" y="39719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23</xdr:row>
      <xdr:rowOff>19050</xdr:rowOff>
    </xdr:from>
    <xdr:to>
      <xdr:col>6</xdr:col>
      <xdr:colOff>1266825</xdr:colOff>
      <xdr:row>23</xdr:row>
      <xdr:rowOff>161925</xdr:rowOff>
    </xdr:to>
    <xdr:sp macro="[0]!SolOkBelirtmeÇizgisi22_Tıklat">
      <xdr:nvSpPr>
        <xdr:cNvPr id="27" name="32 Sol Ok Belirtme Çizgisi"/>
        <xdr:cNvSpPr>
          <a:spLocks/>
        </xdr:cNvSpPr>
      </xdr:nvSpPr>
      <xdr:spPr>
        <a:xfrm>
          <a:off x="4286250" y="43338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25</xdr:row>
      <xdr:rowOff>19050</xdr:rowOff>
    </xdr:from>
    <xdr:to>
      <xdr:col>6</xdr:col>
      <xdr:colOff>1266825</xdr:colOff>
      <xdr:row>25</xdr:row>
      <xdr:rowOff>161925</xdr:rowOff>
    </xdr:to>
    <xdr:sp macro="[0]!SolOkBelirtmeÇizgisi23_Tıklat">
      <xdr:nvSpPr>
        <xdr:cNvPr id="28" name="33 Sol Ok Belirtme Çizgisi"/>
        <xdr:cNvSpPr>
          <a:spLocks/>
        </xdr:cNvSpPr>
      </xdr:nvSpPr>
      <xdr:spPr>
        <a:xfrm>
          <a:off x="4286250" y="46958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8</xdr:col>
      <xdr:colOff>66675</xdr:colOff>
      <xdr:row>20</xdr:row>
      <xdr:rowOff>66675</xdr:rowOff>
    </xdr:from>
    <xdr:to>
      <xdr:col>9</xdr:col>
      <xdr:colOff>352425</xdr:colOff>
      <xdr:row>22</xdr:row>
      <xdr:rowOff>104775</xdr:rowOff>
    </xdr:to>
    <xdr:sp macro="[0]!SatırBelirtmeÇizgisiKenarlıkveDiğerÇubuk1_Tıklat">
      <xdr:nvSpPr>
        <xdr:cNvPr id="29" name="36 Satır Belirtme Çizgisi 2 (Kenarlık ve Diğer Çubuk)"/>
        <xdr:cNvSpPr>
          <a:spLocks/>
        </xdr:cNvSpPr>
      </xdr:nvSpPr>
      <xdr:spPr>
        <a:xfrm flipH="1">
          <a:off x="4762500" y="3838575"/>
          <a:ext cx="1181100" cy="400050"/>
        </a:xfrm>
        <a:prstGeom prst="accentBorderCallout2">
          <a:avLst>
            <a:gd name="adj1" fmla="val -94569"/>
            <a:gd name="adj2" fmla="val -40939"/>
            <a:gd name="adj3" fmla="val -66351"/>
            <a:gd name="adj4" fmla="val -40773"/>
            <a:gd name="adj5" fmla="val 5393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AÇIKLAMA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180975</xdr:rowOff>
    </xdr:from>
    <xdr:to>
      <xdr:col>8</xdr:col>
      <xdr:colOff>409575</xdr:colOff>
      <xdr:row>21</xdr:row>
      <xdr:rowOff>171450</xdr:rowOff>
    </xdr:to>
    <xdr:pic>
      <xdr:nvPicPr>
        <xdr:cNvPr id="30" name="2 Resim" descr="K9cRLoG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9528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26</xdr:row>
      <xdr:rowOff>85725</xdr:rowOff>
    </xdr:from>
    <xdr:to>
      <xdr:col>6</xdr:col>
      <xdr:colOff>1266825</xdr:colOff>
      <xdr:row>27</xdr:row>
      <xdr:rowOff>123825</xdr:rowOff>
    </xdr:to>
    <xdr:sp macro="[0]!DikdörtgenBelirtmeÇizgisi1_Tıklat">
      <xdr:nvSpPr>
        <xdr:cNvPr id="31" name="38 Dikdörtgen Belirtme Çizgisi"/>
        <xdr:cNvSpPr>
          <a:spLocks/>
        </xdr:cNvSpPr>
      </xdr:nvSpPr>
      <xdr:spPr>
        <a:xfrm flipV="1">
          <a:off x="3524250" y="4943475"/>
          <a:ext cx="1038225" cy="219075"/>
        </a:xfrm>
        <a:prstGeom prst="wedgeRectCallout">
          <a:avLst>
            <a:gd name="adj1" fmla="val -21884"/>
            <a:gd name="adj2" fmla="val 112064"/>
          </a:avLst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993300"/>
              </a:solidFill>
            </a:rPr>
            <a:t>FORMU</a:t>
          </a:r>
          <a:r>
            <a:rPr lang="en-US" cap="none" sz="1000" b="0" i="0" u="none" baseline="0">
              <a:solidFill>
                <a:srgbClr val="993300"/>
              </a:solidFill>
            </a:rPr>
            <a:t> TEMİZLE</a:t>
          </a:r>
        </a:p>
      </xdr:txBody>
    </xdr:sp>
    <xdr:clientData/>
  </xdr:twoCellAnchor>
  <xdr:twoCellAnchor>
    <xdr:from>
      <xdr:col>5</xdr:col>
      <xdr:colOff>66675</xdr:colOff>
      <xdr:row>26</xdr:row>
      <xdr:rowOff>76200</xdr:rowOff>
    </xdr:from>
    <xdr:to>
      <xdr:col>6</xdr:col>
      <xdr:colOff>180975</xdr:colOff>
      <xdr:row>27</xdr:row>
      <xdr:rowOff>123825</xdr:rowOff>
    </xdr:to>
    <xdr:sp macro="[0]!Mtinkutusu1_Tıklat">
      <xdr:nvSpPr>
        <xdr:cNvPr id="32" name="34 Metin kutusu"/>
        <xdr:cNvSpPr txBox="1">
          <a:spLocks noChangeArrowheads="1"/>
        </xdr:cNvSpPr>
      </xdr:nvSpPr>
      <xdr:spPr>
        <a:xfrm>
          <a:off x="3248025" y="4933950"/>
          <a:ext cx="228600" cy="228600"/>
        </a:xfrm>
        <a:prstGeom prst="rect">
          <a:avLst/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7A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</a:t>
          </a:r>
        </a:p>
      </xdr:txBody>
    </xdr:sp>
    <xdr:clientData/>
  </xdr:twoCellAnchor>
  <xdr:twoCellAnchor editAs="oneCell">
    <xdr:from>
      <xdr:col>7</xdr:col>
      <xdr:colOff>47625</xdr:colOff>
      <xdr:row>0</xdr:row>
      <xdr:rowOff>9525</xdr:rowOff>
    </xdr:from>
    <xdr:to>
      <xdr:col>15</xdr:col>
      <xdr:colOff>0</xdr:colOff>
      <xdr:row>3</xdr:row>
      <xdr:rowOff>371475</xdr:rowOff>
    </xdr:to>
    <xdr:pic>
      <xdr:nvPicPr>
        <xdr:cNvPr id="33" name="42 Resim" descr="Untitled -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9525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AP138"/>
  <sheetViews>
    <sheetView tabSelected="1" workbookViewId="0" topLeftCell="A1">
      <selection activeCell="U7" sqref="U7"/>
    </sheetView>
  </sheetViews>
  <sheetFormatPr defaultColWidth="9.140625" defaultRowHeight="12.75"/>
  <cols>
    <col min="1" max="1" width="1.28515625" style="15" customWidth="1"/>
    <col min="2" max="2" width="2.28125" style="1" customWidth="1"/>
    <col min="3" max="3" width="0.85546875" style="1" customWidth="1"/>
    <col min="4" max="4" width="33.8515625" style="1" bestFit="1" customWidth="1"/>
    <col min="5" max="5" width="9.421875" style="1" customWidth="1"/>
    <col min="6" max="6" width="1.7109375" style="1" customWidth="1"/>
    <col min="7" max="7" width="19.421875" style="2" customWidth="1"/>
    <col min="8" max="8" width="1.57421875" style="2" customWidth="1"/>
    <col min="9" max="9" width="13.421875" style="1" bestFit="1" customWidth="1"/>
    <col min="10" max="10" width="9.8515625" style="1" customWidth="1"/>
    <col min="11" max="11" width="7.7109375" style="1" customWidth="1"/>
    <col min="12" max="13" width="8.421875" style="1" bestFit="1" customWidth="1"/>
    <col min="14" max="14" width="7.140625" style="1" customWidth="1"/>
    <col min="15" max="15" width="0.9921875" style="3" customWidth="1"/>
    <col min="16" max="16" width="2.28125" style="1" customWidth="1"/>
    <col min="17" max="17" width="9.140625" style="15" customWidth="1"/>
    <col min="18" max="18" width="16.7109375" style="15" customWidth="1"/>
    <col min="19" max="19" width="10.00390625" style="15" bestFit="1" customWidth="1"/>
    <col min="20" max="42" width="9.140625" style="15" customWidth="1"/>
    <col min="43" max="16384" width="9.140625" style="1" customWidth="1"/>
  </cols>
  <sheetData>
    <row r="1" spans="2:16" ht="21" customHeight="1">
      <c r="B1" s="14"/>
      <c r="C1" s="15"/>
      <c r="D1" s="15"/>
      <c r="E1" s="15"/>
      <c r="F1" s="15"/>
      <c r="G1" s="18"/>
      <c r="H1" s="18"/>
      <c r="I1" s="15"/>
      <c r="J1" s="15"/>
      <c r="K1" s="15"/>
      <c r="L1" s="15"/>
      <c r="M1" s="15"/>
      <c r="N1" s="15"/>
      <c r="O1" s="14"/>
      <c r="P1" s="15"/>
    </row>
    <row r="2" spans="1:18" ht="12" customHeight="1">
      <c r="A2" s="14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4"/>
      <c r="R2" s="14"/>
    </row>
    <row r="3" spans="1:42" s="13" customFormat="1" ht="3.75" customHeight="1" thickBot="1">
      <c r="A3" s="15"/>
      <c r="B3" s="122"/>
      <c r="C3" s="79"/>
      <c r="D3" s="80"/>
      <c r="E3" s="80"/>
      <c r="F3" s="80"/>
      <c r="G3" s="85"/>
      <c r="H3" s="85"/>
      <c r="I3" s="80"/>
      <c r="J3" s="80"/>
      <c r="K3" s="80"/>
      <c r="L3" s="80"/>
      <c r="M3" s="80"/>
      <c r="N3" s="80"/>
      <c r="O3" s="80"/>
      <c r="P3" s="124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17" ht="32.25" customHeight="1" thickBot="1" thickTop="1">
      <c r="B4" s="122"/>
      <c r="C4" s="80"/>
      <c r="D4" s="125" t="s">
        <v>34</v>
      </c>
      <c r="E4" s="126"/>
      <c r="F4" s="126"/>
      <c r="G4" s="127"/>
      <c r="H4" s="101"/>
      <c r="I4" s="135"/>
      <c r="J4" s="135"/>
      <c r="K4" s="135"/>
      <c r="L4" s="135"/>
      <c r="M4" s="82"/>
      <c r="N4" s="82"/>
      <c r="O4" s="86"/>
      <c r="P4" s="124"/>
      <c r="Q4" s="14"/>
    </row>
    <row r="5" spans="1:42" s="24" customFormat="1" ht="14.25" customHeight="1" thickBot="1" thickTop="1">
      <c r="A5" s="22"/>
      <c r="B5" s="122"/>
      <c r="C5" s="81"/>
      <c r="D5" s="27" t="s">
        <v>0</v>
      </c>
      <c r="E5" s="156" t="s">
        <v>82</v>
      </c>
      <c r="F5" s="156"/>
      <c r="G5" s="157"/>
      <c r="H5" s="102"/>
      <c r="I5" s="132" t="s">
        <v>56</v>
      </c>
      <c r="J5" s="133"/>
      <c r="K5" s="133"/>
      <c r="L5" s="133"/>
      <c r="M5" s="133"/>
      <c r="N5" s="134"/>
      <c r="O5" s="87"/>
      <c r="P5" s="124"/>
      <c r="Q5" s="2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24" customFormat="1" ht="14.25" customHeight="1" thickBot="1" thickTop="1">
      <c r="A6" s="22"/>
      <c r="B6" s="122"/>
      <c r="C6" s="81"/>
      <c r="D6" s="27" t="s">
        <v>1</v>
      </c>
      <c r="E6" s="154" t="s">
        <v>74</v>
      </c>
      <c r="F6" s="154"/>
      <c r="G6" s="155"/>
      <c r="H6" s="102"/>
      <c r="I6" s="114" t="s">
        <v>19</v>
      </c>
      <c r="J6" s="76">
        <f>BORDRO!O18</f>
        <v>4076</v>
      </c>
      <c r="K6" s="136" t="s">
        <v>31</v>
      </c>
      <c r="L6" s="136"/>
      <c r="M6" s="136"/>
      <c r="N6" s="137"/>
      <c r="O6" s="88"/>
      <c r="P6" s="124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4" customFormat="1" ht="14.25" customHeight="1" thickBot="1" thickTop="1">
      <c r="A7" s="22"/>
      <c r="B7" s="122"/>
      <c r="C7" s="81"/>
      <c r="D7" s="27" t="s">
        <v>2</v>
      </c>
      <c r="E7" s="69">
        <v>8</v>
      </c>
      <c r="F7" s="70" t="s">
        <v>61</v>
      </c>
      <c r="G7" s="71">
        <v>3000</v>
      </c>
      <c r="H7" s="102"/>
      <c r="I7" s="115" t="s">
        <v>20</v>
      </c>
      <c r="J7" s="25">
        <v>10</v>
      </c>
      <c r="K7" s="138" t="s">
        <v>84</v>
      </c>
      <c r="L7" s="139"/>
      <c r="M7" s="139"/>
      <c r="N7" s="140"/>
      <c r="O7" s="88"/>
      <c r="P7" s="124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4" customFormat="1" ht="14.25" customHeight="1" thickBot="1" thickTop="1">
      <c r="A8" s="22"/>
      <c r="B8" s="122"/>
      <c r="C8" s="81"/>
      <c r="D8" s="27" t="s">
        <v>3</v>
      </c>
      <c r="E8" s="158">
        <v>32</v>
      </c>
      <c r="F8" s="158"/>
      <c r="G8" s="159"/>
      <c r="H8" s="103"/>
      <c r="I8" s="114" t="s">
        <v>21</v>
      </c>
      <c r="J8" s="76">
        <v>9</v>
      </c>
      <c r="K8" s="141"/>
      <c r="L8" s="142"/>
      <c r="M8" s="142"/>
      <c r="N8" s="143"/>
      <c r="O8" s="89"/>
      <c r="P8" s="124"/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4" customFormat="1" ht="14.25" customHeight="1" thickBot="1" thickTop="1">
      <c r="A9" s="22"/>
      <c r="B9" s="122"/>
      <c r="C9" s="81"/>
      <c r="D9" s="27" t="s">
        <v>71</v>
      </c>
      <c r="E9" s="156" t="s">
        <v>75</v>
      </c>
      <c r="F9" s="156"/>
      <c r="G9" s="157"/>
      <c r="H9" s="102"/>
      <c r="I9" s="114" t="s">
        <v>22</v>
      </c>
      <c r="J9" s="77" t="str">
        <f>IF(K7="EVET",ROUND((J6*J7*J8)/1200,2),"0")</f>
        <v>0</v>
      </c>
      <c r="K9" s="144" t="s">
        <v>48</v>
      </c>
      <c r="L9" s="145"/>
      <c r="M9" s="145"/>
      <c r="N9" s="146"/>
      <c r="O9" s="89"/>
      <c r="P9" s="124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4" customFormat="1" ht="14.25" customHeight="1" thickBot="1" thickTop="1">
      <c r="A10" s="22"/>
      <c r="B10" s="122"/>
      <c r="C10" s="81"/>
      <c r="D10" s="27" t="s">
        <v>72</v>
      </c>
      <c r="E10" s="156" t="s">
        <v>83</v>
      </c>
      <c r="F10" s="156"/>
      <c r="G10" s="157"/>
      <c r="H10" s="102"/>
      <c r="I10" s="116" t="s">
        <v>33</v>
      </c>
      <c r="J10" s="78">
        <f>IF(K7="EVET",J6+J9,J6)</f>
        <v>4076</v>
      </c>
      <c r="K10" s="147"/>
      <c r="L10" s="148"/>
      <c r="M10" s="148"/>
      <c r="N10" s="149"/>
      <c r="O10" s="81"/>
      <c r="P10" s="124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4" customFormat="1" ht="14.25" customHeight="1" thickBot="1" thickTop="1">
      <c r="A11" s="22"/>
      <c r="B11" s="122"/>
      <c r="C11" s="81"/>
      <c r="D11" s="108" t="s">
        <v>69</v>
      </c>
      <c r="E11" s="160">
        <v>1500</v>
      </c>
      <c r="F11" s="160"/>
      <c r="G11" s="161"/>
      <c r="H11" s="103"/>
      <c r="I11" s="100"/>
      <c r="J11" s="100"/>
      <c r="K11" s="100"/>
      <c r="L11" s="100"/>
      <c r="M11" s="100"/>
      <c r="N11" s="100"/>
      <c r="O11" s="90"/>
      <c r="P11" s="124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24" customFormat="1" ht="14.25" customHeight="1" thickBot="1" thickTop="1">
      <c r="A12" s="22"/>
      <c r="B12" s="122"/>
      <c r="C12" s="81"/>
      <c r="D12" s="108" t="s">
        <v>70</v>
      </c>
      <c r="E12" s="162">
        <v>100</v>
      </c>
      <c r="F12" s="162"/>
      <c r="G12" s="163"/>
      <c r="H12" s="102"/>
      <c r="I12" s="128" t="s">
        <v>12</v>
      </c>
      <c r="J12" s="129"/>
      <c r="K12" s="129"/>
      <c r="L12" s="129"/>
      <c r="M12" s="129"/>
      <c r="N12" s="130"/>
      <c r="O12" s="91"/>
      <c r="P12" s="124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4" customFormat="1" ht="14.25" customHeight="1" thickBot="1" thickTop="1">
      <c r="A13" s="22"/>
      <c r="B13" s="122"/>
      <c r="C13" s="81"/>
      <c r="D13" s="107" t="s">
        <v>4</v>
      </c>
      <c r="E13" s="156" t="s">
        <v>87</v>
      </c>
      <c r="F13" s="156"/>
      <c r="G13" s="157"/>
      <c r="H13" s="104"/>
      <c r="I13" s="117" t="s">
        <v>23</v>
      </c>
      <c r="J13" s="169" t="s">
        <v>24</v>
      </c>
      <c r="K13" s="169"/>
      <c r="L13" s="169" t="s">
        <v>26</v>
      </c>
      <c r="M13" s="169"/>
      <c r="N13" s="170"/>
      <c r="O13" s="92"/>
      <c r="P13" s="124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24" customFormat="1" ht="14.25" customHeight="1" thickBot="1" thickTop="1">
      <c r="A14" s="22"/>
      <c r="B14" s="122"/>
      <c r="C14" s="81"/>
      <c r="D14" s="107" t="s">
        <v>5</v>
      </c>
      <c r="E14" s="156" t="s">
        <v>49</v>
      </c>
      <c r="F14" s="156"/>
      <c r="G14" s="157"/>
      <c r="H14" s="104"/>
      <c r="I14" s="117"/>
      <c r="J14" s="118" t="s">
        <v>25</v>
      </c>
      <c r="K14" s="118" t="s">
        <v>30</v>
      </c>
      <c r="L14" s="119" t="s">
        <v>27</v>
      </c>
      <c r="M14" s="119" t="s">
        <v>28</v>
      </c>
      <c r="N14" s="120" t="s">
        <v>29</v>
      </c>
      <c r="O14" s="93"/>
      <c r="P14" s="124"/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24" customFormat="1" ht="14.25" customHeight="1" thickBot="1" thickTop="1">
      <c r="A15" s="22"/>
      <c r="B15" s="122"/>
      <c r="C15" s="81"/>
      <c r="D15" s="28" t="s">
        <v>6</v>
      </c>
      <c r="E15" s="156" t="s">
        <v>86</v>
      </c>
      <c r="F15" s="156"/>
      <c r="G15" s="157"/>
      <c r="H15" s="104"/>
      <c r="I15" s="72">
        <v>2012</v>
      </c>
      <c r="J15" s="73">
        <v>27</v>
      </c>
      <c r="K15" s="73">
        <v>28</v>
      </c>
      <c r="L15" s="73">
        <v>31</v>
      </c>
      <c r="M15" s="74">
        <v>33.5</v>
      </c>
      <c r="N15" s="75">
        <v>36.5</v>
      </c>
      <c r="O15" s="93"/>
      <c r="P15" s="124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4" customFormat="1" ht="14.25" customHeight="1" thickBot="1" thickTop="1">
      <c r="A16" s="22"/>
      <c r="B16" s="122"/>
      <c r="C16" s="81"/>
      <c r="D16" s="28" t="s">
        <v>5</v>
      </c>
      <c r="E16" s="156" t="s">
        <v>51</v>
      </c>
      <c r="F16" s="156"/>
      <c r="G16" s="157"/>
      <c r="H16" s="104"/>
      <c r="I16" s="72">
        <v>2013</v>
      </c>
      <c r="J16" s="74">
        <v>28</v>
      </c>
      <c r="K16" s="74">
        <v>29</v>
      </c>
      <c r="L16" s="74">
        <v>33</v>
      </c>
      <c r="M16" s="74">
        <v>35.5</v>
      </c>
      <c r="N16" s="75">
        <v>38.5</v>
      </c>
      <c r="O16" s="93"/>
      <c r="P16" s="124"/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4" customFormat="1" ht="14.25" customHeight="1" thickBot="1" thickTop="1">
      <c r="A17" s="22"/>
      <c r="B17" s="122"/>
      <c r="C17" s="81"/>
      <c r="D17" s="107" t="s">
        <v>7</v>
      </c>
      <c r="E17" s="156"/>
      <c r="F17" s="156"/>
      <c r="G17" s="157"/>
      <c r="H17" s="104"/>
      <c r="I17" s="72">
        <v>2014</v>
      </c>
      <c r="J17" s="74">
        <v>30</v>
      </c>
      <c r="K17" s="74">
        <v>31</v>
      </c>
      <c r="L17" s="74">
        <v>35</v>
      </c>
      <c r="M17" s="74">
        <v>37.5</v>
      </c>
      <c r="N17" s="75">
        <v>40.5</v>
      </c>
      <c r="O17" s="93"/>
      <c r="P17" s="124"/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4" customFormat="1" ht="14.25" customHeight="1" thickBot="1" thickTop="1">
      <c r="A18" s="22"/>
      <c r="B18" s="122"/>
      <c r="C18" s="81"/>
      <c r="D18" s="107" t="s">
        <v>5</v>
      </c>
      <c r="E18" s="156"/>
      <c r="F18" s="156"/>
      <c r="G18" s="157"/>
      <c r="H18" s="104"/>
      <c r="I18" s="66">
        <v>2015</v>
      </c>
      <c r="J18" s="67">
        <v>32</v>
      </c>
      <c r="K18" s="67">
        <v>33</v>
      </c>
      <c r="L18" s="67">
        <v>37.5</v>
      </c>
      <c r="M18" s="67">
        <v>40</v>
      </c>
      <c r="N18" s="68">
        <v>43</v>
      </c>
      <c r="O18" s="93"/>
      <c r="P18" s="124"/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14.25" customHeight="1" thickBot="1" thickTop="1">
      <c r="A19" s="22"/>
      <c r="B19" s="122"/>
      <c r="C19" s="81"/>
      <c r="D19" s="28" t="s">
        <v>8</v>
      </c>
      <c r="E19" s="156"/>
      <c r="F19" s="156"/>
      <c r="G19" s="157"/>
      <c r="H19" s="104"/>
      <c r="I19" s="100"/>
      <c r="J19" s="100"/>
      <c r="K19" s="100"/>
      <c r="L19" s="100"/>
      <c r="M19" s="100"/>
      <c r="N19" s="100"/>
      <c r="O19" s="93"/>
      <c r="P19" s="124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4" customFormat="1" ht="14.25" customHeight="1" thickBot="1" thickTop="1">
      <c r="A20" s="22"/>
      <c r="B20" s="122"/>
      <c r="C20" s="81"/>
      <c r="D20" s="28" t="s">
        <v>5</v>
      </c>
      <c r="E20" s="156"/>
      <c r="F20" s="156"/>
      <c r="G20" s="157"/>
      <c r="H20" s="104"/>
      <c r="I20" s="151" t="s">
        <v>32</v>
      </c>
      <c r="J20" s="152"/>
      <c r="K20" s="152"/>
      <c r="L20" s="152"/>
      <c r="M20" s="152"/>
      <c r="N20" s="153"/>
      <c r="O20" s="81"/>
      <c r="P20" s="124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4" customFormat="1" ht="14.25" customHeight="1" thickBot="1" thickTop="1">
      <c r="A21" s="22"/>
      <c r="B21" s="122"/>
      <c r="C21" s="81"/>
      <c r="D21" s="107" t="s">
        <v>9</v>
      </c>
      <c r="E21" s="156"/>
      <c r="F21" s="156"/>
      <c r="G21" s="157"/>
      <c r="H21" s="104"/>
      <c r="I21" s="171"/>
      <c r="J21" s="172"/>
      <c r="K21" s="136" t="s">
        <v>46</v>
      </c>
      <c r="L21" s="136"/>
      <c r="M21" s="136"/>
      <c r="N21" s="150"/>
      <c r="O21" s="94"/>
      <c r="P21" s="124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4" customFormat="1" ht="14.25" customHeight="1" thickBot="1" thickTop="1">
      <c r="A22" s="22"/>
      <c r="B22" s="122"/>
      <c r="C22" s="81"/>
      <c r="D22" s="107" t="s">
        <v>5</v>
      </c>
      <c r="E22" s="156"/>
      <c r="F22" s="156"/>
      <c r="G22" s="157"/>
      <c r="H22" s="104"/>
      <c r="I22" s="173"/>
      <c r="J22" s="174"/>
      <c r="K22" s="184" t="s">
        <v>84</v>
      </c>
      <c r="L22" s="184"/>
      <c r="M22" s="184"/>
      <c r="N22" s="185"/>
      <c r="O22" s="87"/>
      <c r="P22" s="124"/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4" customFormat="1" ht="14.25" customHeight="1" thickBot="1" thickTop="1">
      <c r="A23" s="22"/>
      <c r="B23" s="122"/>
      <c r="C23" s="81"/>
      <c r="D23" s="109" t="s">
        <v>10</v>
      </c>
      <c r="E23" s="156"/>
      <c r="F23" s="156"/>
      <c r="G23" s="157"/>
      <c r="H23" s="104"/>
      <c r="I23" s="175"/>
      <c r="J23" s="176"/>
      <c r="K23" s="186"/>
      <c r="L23" s="186"/>
      <c r="M23" s="186"/>
      <c r="N23" s="187"/>
      <c r="O23" s="95"/>
      <c r="P23" s="124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4" customFormat="1" ht="14.25" customHeight="1" thickBot="1" thickTop="1">
      <c r="A24" s="22"/>
      <c r="B24" s="122"/>
      <c r="C24" s="81"/>
      <c r="D24" s="109" t="s">
        <v>5</v>
      </c>
      <c r="E24" s="156"/>
      <c r="F24" s="156"/>
      <c r="G24" s="157"/>
      <c r="H24" s="104"/>
      <c r="I24" s="100"/>
      <c r="J24" s="100"/>
      <c r="K24" s="100"/>
      <c r="L24" s="100"/>
      <c r="M24" s="100"/>
      <c r="N24" s="100"/>
      <c r="O24" s="95"/>
      <c r="P24" s="124"/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4" customFormat="1" ht="14.25" customHeight="1" thickBot="1" thickTop="1">
      <c r="A25" s="22"/>
      <c r="B25" s="122"/>
      <c r="C25" s="81"/>
      <c r="D25" s="107" t="s">
        <v>11</v>
      </c>
      <c r="E25" s="156"/>
      <c r="F25" s="156"/>
      <c r="G25" s="157"/>
      <c r="H25" s="104"/>
      <c r="I25" s="180" t="s">
        <v>35</v>
      </c>
      <c r="J25" s="181"/>
      <c r="K25" s="177" t="s">
        <v>47</v>
      </c>
      <c r="L25" s="178"/>
      <c r="M25" s="178"/>
      <c r="N25" s="179"/>
      <c r="O25" s="96"/>
      <c r="P25" s="124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4" customFormat="1" ht="14.25" customHeight="1" thickBot="1" thickTop="1">
      <c r="A26" s="22"/>
      <c r="B26" s="122"/>
      <c r="C26" s="81"/>
      <c r="D26" s="107" t="s">
        <v>5</v>
      </c>
      <c r="E26" s="156"/>
      <c r="F26" s="156"/>
      <c r="G26" s="157"/>
      <c r="H26" s="99"/>
      <c r="I26" s="182"/>
      <c r="J26" s="183"/>
      <c r="K26" s="131" t="s">
        <v>36</v>
      </c>
      <c r="L26" s="131"/>
      <c r="M26" s="131"/>
      <c r="N26" s="131"/>
      <c r="O26" s="97"/>
      <c r="P26" s="124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4" customFormat="1" ht="14.25" customHeight="1" thickBot="1" thickTop="1">
      <c r="A27" s="22"/>
      <c r="B27" s="122"/>
      <c r="C27" s="81"/>
      <c r="D27" s="29" t="s">
        <v>55</v>
      </c>
      <c r="E27" s="164">
        <f>J10</f>
        <v>4076</v>
      </c>
      <c r="F27" s="164"/>
      <c r="G27" s="165"/>
      <c r="H27" s="99"/>
      <c r="I27" s="100"/>
      <c r="J27" s="100"/>
      <c r="K27" s="100"/>
      <c r="L27" s="100"/>
      <c r="M27" s="100"/>
      <c r="N27" s="100"/>
      <c r="O27" s="98"/>
      <c r="P27" s="124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17" ht="15" customHeight="1" thickBot="1" thickTop="1">
      <c r="B28" s="122"/>
      <c r="C28" s="80"/>
      <c r="D28" s="82"/>
      <c r="E28" s="82"/>
      <c r="F28" s="82"/>
      <c r="G28" s="82"/>
      <c r="H28" s="83"/>
      <c r="I28" s="84"/>
      <c r="J28" s="84"/>
      <c r="K28" s="98"/>
      <c r="L28" s="98"/>
      <c r="M28" s="98"/>
      <c r="N28" s="98"/>
      <c r="O28" s="98"/>
      <c r="P28" s="124"/>
      <c r="Q28" s="14"/>
    </row>
    <row r="29" spans="2:17" ht="15" customHeight="1" thickBot="1" thickTop="1">
      <c r="B29" s="122"/>
      <c r="C29" s="80"/>
      <c r="D29" s="113" t="s">
        <v>65</v>
      </c>
      <c r="E29" s="166" t="s">
        <v>80</v>
      </c>
      <c r="F29" s="167"/>
      <c r="G29" s="168"/>
      <c r="H29" s="83"/>
      <c r="I29" s="84"/>
      <c r="J29" s="84"/>
      <c r="K29" s="98"/>
      <c r="L29" s="98"/>
      <c r="M29" s="98"/>
      <c r="N29" s="98"/>
      <c r="O29" s="98"/>
      <c r="P29" s="124"/>
      <c r="Q29" s="14"/>
    </row>
    <row r="30" spans="2:17" ht="5.25" customHeight="1" thickTop="1">
      <c r="B30" s="122"/>
      <c r="C30" s="80"/>
      <c r="D30" s="105"/>
      <c r="E30" s="105"/>
      <c r="F30" s="105"/>
      <c r="G30" s="106"/>
      <c r="H30" s="83"/>
      <c r="I30" s="98"/>
      <c r="J30" s="98"/>
      <c r="K30" s="98"/>
      <c r="L30" s="98"/>
      <c r="M30" s="98"/>
      <c r="N30" s="98"/>
      <c r="O30" s="98"/>
      <c r="P30" s="124"/>
      <c r="Q30" s="14"/>
    </row>
    <row r="31" spans="2:17" ht="12" customHeight="1"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4"/>
    </row>
    <row r="32" spans="2:18" s="15" customFormat="1" ht="12.75">
      <c r="B32" s="14"/>
      <c r="C32" s="14"/>
      <c r="D32" s="14"/>
      <c r="E32" s="14"/>
      <c r="F32" s="14"/>
      <c r="G32" s="16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s="15" customFormat="1" ht="12.75" hidden="1">
      <c r="D33" s="26" t="s">
        <v>49</v>
      </c>
      <c r="G33" s="17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 hidden="1">
      <c r="D34" s="26" t="s">
        <v>50</v>
      </c>
      <c r="G34" s="17"/>
      <c r="H34" s="17"/>
      <c r="M34" s="14"/>
      <c r="N34" s="14"/>
      <c r="O34" s="14"/>
      <c r="P34" s="14"/>
      <c r="Q34" s="14"/>
      <c r="R34" s="14"/>
    </row>
    <row r="35" spans="4:17" s="15" customFormat="1" ht="12.75" hidden="1">
      <c r="D35" s="26" t="s">
        <v>51</v>
      </c>
      <c r="G35" s="17"/>
      <c r="H35" s="17"/>
      <c r="O35" s="14"/>
      <c r="P35" s="14"/>
      <c r="Q35" s="14"/>
    </row>
    <row r="36" spans="4:17" s="15" customFormat="1" ht="12.75" hidden="1">
      <c r="D36" s="26" t="s">
        <v>52</v>
      </c>
      <c r="G36" s="17"/>
      <c r="H36" s="17"/>
      <c r="O36" s="14"/>
      <c r="P36" s="14"/>
      <c r="Q36" s="14"/>
    </row>
    <row r="37" spans="4:15" s="15" customFormat="1" ht="12.75" hidden="1">
      <c r="D37" s="26" t="s">
        <v>53</v>
      </c>
      <c r="G37" s="17"/>
      <c r="H37" s="17"/>
      <c r="O37" s="14"/>
    </row>
    <row r="38" spans="4:15" s="15" customFormat="1" ht="12.75" hidden="1">
      <c r="D38" s="26" t="s">
        <v>54</v>
      </c>
      <c r="G38" s="17"/>
      <c r="H38" s="17"/>
      <c r="O38" s="14"/>
    </row>
    <row r="39" spans="7:15" s="15" customFormat="1" ht="12.75">
      <c r="G39" s="18"/>
      <c r="H39" s="18"/>
      <c r="O39" s="14"/>
    </row>
    <row r="40" spans="7:15" s="15" customFormat="1" ht="12.75">
      <c r="G40" s="18"/>
      <c r="H40" s="18"/>
      <c r="O40" s="14"/>
    </row>
    <row r="41" spans="7:15" s="15" customFormat="1" ht="12.75">
      <c r="G41" s="18"/>
      <c r="H41" s="18"/>
      <c r="O41" s="14"/>
    </row>
    <row r="42" spans="7:15" s="15" customFormat="1" ht="12.75">
      <c r="G42" s="18"/>
      <c r="H42" s="18"/>
      <c r="O42" s="14"/>
    </row>
    <row r="43" spans="7:15" s="15" customFormat="1" ht="12.75">
      <c r="G43" s="18"/>
      <c r="H43" s="18"/>
      <c r="O43" s="14"/>
    </row>
    <row r="44" spans="7:15" s="15" customFormat="1" ht="12.75">
      <c r="G44" s="18"/>
      <c r="H44" s="18"/>
      <c r="O44" s="14"/>
    </row>
    <row r="45" spans="7:15" s="15" customFormat="1" ht="12.75">
      <c r="G45" s="18"/>
      <c r="H45" s="18"/>
      <c r="O45" s="14"/>
    </row>
    <row r="46" spans="7:15" s="15" customFormat="1" ht="12.75">
      <c r="G46" s="18"/>
      <c r="H46" s="18"/>
      <c r="O46" s="14"/>
    </row>
    <row r="47" spans="7:15" s="15" customFormat="1" ht="12.75">
      <c r="G47" s="18"/>
      <c r="H47" s="18"/>
      <c r="O47" s="14"/>
    </row>
    <row r="48" spans="7:15" s="15" customFormat="1" ht="12.75">
      <c r="G48" s="18"/>
      <c r="H48" s="18"/>
      <c r="O48" s="14"/>
    </row>
    <row r="49" spans="7:15" s="15" customFormat="1" ht="12.75">
      <c r="G49" s="18"/>
      <c r="H49" s="18"/>
      <c r="O49" s="14"/>
    </row>
    <row r="50" spans="7:15" s="15" customFormat="1" ht="12.75">
      <c r="G50" s="18"/>
      <c r="H50" s="18"/>
      <c r="O50" s="14"/>
    </row>
    <row r="51" spans="7:15" s="15" customFormat="1" ht="12.75">
      <c r="G51" s="18"/>
      <c r="H51" s="18"/>
      <c r="O51" s="14"/>
    </row>
    <row r="52" spans="7:15" s="15" customFormat="1" ht="12.75">
      <c r="G52" s="18"/>
      <c r="H52" s="18"/>
      <c r="O52" s="14"/>
    </row>
    <row r="53" spans="7:15" s="15" customFormat="1" ht="12.75">
      <c r="G53" s="18"/>
      <c r="H53" s="18"/>
      <c r="O53" s="14"/>
    </row>
    <row r="54" spans="7:15" s="15" customFormat="1" ht="12.75">
      <c r="G54" s="18"/>
      <c r="H54" s="18"/>
      <c r="O54" s="14"/>
    </row>
    <row r="55" spans="7:15" s="15" customFormat="1" ht="12.75">
      <c r="G55" s="18"/>
      <c r="H55" s="18"/>
      <c r="O55" s="14"/>
    </row>
    <row r="56" spans="7:15" s="15" customFormat="1" ht="12.75">
      <c r="G56" s="18"/>
      <c r="H56" s="18"/>
      <c r="O56" s="14"/>
    </row>
    <row r="57" spans="7:15" s="15" customFormat="1" ht="12.75">
      <c r="G57" s="18"/>
      <c r="H57" s="18"/>
      <c r="O57" s="14"/>
    </row>
    <row r="58" spans="7:15" s="15" customFormat="1" ht="12.75">
      <c r="G58" s="18"/>
      <c r="H58" s="18"/>
      <c r="O58" s="14"/>
    </row>
    <row r="59" spans="7:15" s="15" customFormat="1" ht="12.75">
      <c r="G59" s="18"/>
      <c r="H59" s="18"/>
      <c r="O59" s="14"/>
    </row>
    <row r="60" spans="7:15" s="15" customFormat="1" ht="12.75">
      <c r="G60" s="18"/>
      <c r="H60" s="18"/>
      <c r="O60" s="14"/>
    </row>
    <row r="61" spans="7:15" s="15" customFormat="1" ht="12.75">
      <c r="G61" s="18"/>
      <c r="H61" s="18"/>
      <c r="O61" s="14"/>
    </row>
    <row r="62" spans="7:15" s="15" customFormat="1" ht="12.75">
      <c r="G62" s="18"/>
      <c r="H62" s="18"/>
      <c r="O62" s="14"/>
    </row>
    <row r="63" spans="7:15" s="15" customFormat="1" ht="12.75">
      <c r="G63" s="18"/>
      <c r="H63" s="18"/>
      <c r="O63" s="14"/>
    </row>
    <row r="64" spans="7:15" s="15" customFormat="1" ht="12.75">
      <c r="G64" s="18"/>
      <c r="H64" s="18"/>
      <c r="O64" s="14"/>
    </row>
    <row r="65" spans="7:15" s="15" customFormat="1" ht="12.75">
      <c r="G65" s="18"/>
      <c r="H65" s="18"/>
      <c r="O65" s="14"/>
    </row>
    <row r="66" spans="7:15" s="15" customFormat="1" ht="12.75">
      <c r="G66" s="18"/>
      <c r="H66" s="18"/>
      <c r="O66" s="14"/>
    </row>
    <row r="67" spans="7:15" s="15" customFormat="1" ht="12.75">
      <c r="G67" s="18"/>
      <c r="H67" s="18"/>
      <c r="O67" s="14"/>
    </row>
    <row r="68" spans="7:15" s="15" customFormat="1" ht="12.75">
      <c r="G68" s="18"/>
      <c r="H68" s="18"/>
      <c r="O68" s="14"/>
    </row>
    <row r="69" spans="7:15" s="15" customFormat="1" ht="12.75">
      <c r="G69" s="18"/>
      <c r="H69" s="18"/>
      <c r="O69" s="14"/>
    </row>
    <row r="70" spans="7:15" s="15" customFormat="1" ht="12.75">
      <c r="G70" s="18"/>
      <c r="H70" s="18"/>
      <c r="O70" s="14"/>
    </row>
    <row r="71" spans="7:15" s="15" customFormat="1" ht="12.75">
      <c r="G71" s="18"/>
      <c r="H71" s="18"/>
      <c r="O71" s="14"/>
    </row>
    <row r="72" spans="7:15" s="15" customFormat="1" ht="12.75">
      <c r="G72" s="18"/>
      <c r="H72" s="18"/>
      <c r="O72" s="14"/>
    </row>
    <row r="73" spans="7:15" s="15" customFormat="1" ht="12.75">
      <c r="G73" s="18"/>
      <c r="H73" s="18"/>
      <c r="O73" s="14"/>
    </row>
    <row r="74" spans="7:15" s="15" customFormat="1" ht="12.75">
      <c r="G74" s="18"/>
      <c r="H74" s="18"/>
      <c r="O74" s="14"/>
    </row>
    <row r="75" spans="7:15" s="15" customFormat="1" ht="12.75">
      <c r="G75" s="18"/>
      <c r="H75" s="18"/>
      <c r="O75" s="14"/>
    </row>
    <row r="76" spans="7:15" s="15" customFormat="1" ht="12.75">
      <c r="G76" s="18"/>
      <c r="H76" s="18"/>
      <c r="O76" s="14"/>
    </row>
    <row r="77" spans="7:15" s="15" customFormat="1" ht="12.75">
      <c r="G77" s="18"/>
      <c r="H77" s="18"/>
      <c r="O77" s="14"/>
    </row>
    <row r="78" spans="7:15" s="15" customFormat="1" ht="12.75">
      <c r="G78" s="18"/>
      <c r="H78" s="18"/>
      <c r="O78" s="14"/>
    </row>
    <row r="79" spans="7:15" s="15" customFormat="1" ht="12.75">
      <c r="G79" s="18"/>
      <c r="H79" s="18"/>
      <c r="O79" s="14"/>
    </row>
    <row r="80" spans="7:15" s="15" customFormat="1" ht="12.75">
      <c r="G80" s="18"/>
      <c r="H80" s="18"/>
      <c r="O80" s="14"/>
    </row>
    <row r="81" spans="7:15" s="15" customFormat="1" ht="12.75">
      <c r="G81" s="18"/>
      <c r="H81" s="18"/>
      <c r="O81" s="14"/>
    </row>
    <row r="82" spans="7:15" s="15" customFormat="1" ht="12.75">
      <c r="G82" s="18"/>
      <c r="H82" s="18"/>
      <c r="O82" s="14"/>
    </row>
    <row r="83" spans="7:15" s="15" customFormat="1" ht="12.75">
      <c r="G83" s="18"/>
      <c r="H83" s="18"/>
      <c r="O83" s="14"/>
    </row>
    <row r="84" spans="7:15" s="15" customFormat="1" ht="12.75">
      <c r="G84" s="18"/>
      <c r="H84" s="18"/>
      <c r="O84" s="14"/>
    </row>
    <row r="85" spans="7:15" s="15" customFormat="1" ht="12.75">
      <c r="G85" s="18"/>
      <c r="H85" s="18"/>
      <c r="O85" s="14"/>
    </row>
    <row r="86" spans="7:15" s="15" customFormat="1" ht="12.75">
      <c r="G86" s="18"/>
      <c r="H86" s="18"/>
      <c r="O86" s="14"/>
    </row>
    <row r="87" spans="7:15" s="15" customFormat="1" ht="12.75">
      <c r="G87" s="18"/>
      <c r="H87" s="18"/>
      <c r="O87" s="14"/>
    </row>
    <row r="88" spans="7:15" s="15" customFormat="1" ht="12.75">
      <c r="G88" s="18"/>
      <c r="H88" s="18"/>
      <c r="O88" s="14"/>
    </row>
    <row r="89" spans="7:15" s="15" customFormat="1" ht="12.75">
      <c r="G89" s="18"/>
      <c r="H89" s="18"/>
      <c r="O89" s="14"/>
    </row>
    <row r="90" spans="7:15" s="15" customFormat="1" ht="12.75">
      <c r="G90" s="18"/>
      <c r="H90" s="18"/>
      <c r="O90" s="14"/>
    </row>
    <row r="91" spans="7:15" s="15" customFormat="1" ht="12.75">
      <c r="G91" s="18"/>
      <c r="H91" s="18"/>
      <c r="O91" s="14"/>
    </row>
    <row r="92" spans="7:15" s="15" customFormat="1" ht="12.75">
      <c r="G92" s="18"/>
      <c r="H92" s="18"/>
      <c r="O92" s="14"/>
    </row>
    <row r="93" spans="7:15" s="15" customFormat="1" ht="12.75">
      <c r="G93" s="18"/>
      <c r="H93" s="18"/>
      <c r="O93" s="14"/>
    </row>
    <row r="94" spans="7:15" s="15" customFormat="1" ht="12.75">
      <c r="G94" s="18"/>
      <c r="H94" s="18"/>
      <c r="O94" s="14"/>
    </row>
    <row r="95" spans="7:15" s="15" customFormat="1" ht="12.75">
      <c r="G95" s="18"/>
      <c r="H95" s="18"/>
      <c r="O95" s="14"/>
    </row>
    <row r="96" spans="7:15" s="15" customFormat="1" ht="12.75">
      <c r="G96" s="18"/>
      <c r="H96" s="18"/>
      <c r="O96" s="14"/>
    </row>
    <row r="97" spans="7:15" s="15" customFormat="1" ht="12.75">
      <c r="G97" s="18"/>
      <c r="H97" s="18"/>
      <c r="O97" s="14"/>
    </row>
    <row r="98" spans="7:15" s="15" customFormat="1" ht="12.75">
      <c r="G98" s="18"/>
      <c r="H98" s="18"/>
      <c r="O98" s="14"/>
    </row>
    <row r="99" spans="7:15" s="15" customFormat="1" ht="12.75">
      <c r="G99" s="18"/>
      <c r="H99" s="18"/>
      <c r="O99" s="14"/>
    </row>
    <row r="100" spans="7:15" s="15" customFormat="1" ht="12.75">
      <c r="G100" s="18"/>
      <c r="H100" s="18"/>
      <c r="O100" s="14"/>
    </row>
    <row r="101" spans="7:15" s="15" customFormat="1" ht="12.75">
      <c r="G101" s="18"/>
      <c r="H101" s="18"/>
      <c r="O101" s="14"/>
    </row>
    <row r="102" spans="7:15" s="15" customFormat="1" ht="12.75">
      <c r="G102" s="18"/>
      <c r="H102" s="18"/>
      <c r="O102" s="14"/>
    </row>
    <row r="103" spans="7:15" s="15" customFormat="1" ht="12.75">
      <c r="G103" s="18"/>
      <c r="H103" s="18"/>
      <c r="O103" s="14"/>
    </row>
    <row r="104" spans="7:15" s="15" customFormat="1" ht="12.75">
      <c r="G104" s="18"/>
      <c r="H104" s="18"/>
      <c r="O104" s="14"/>
    </row>
    <row r="105" spans="7:15" s="15" customFormat="1" ht="12.75">
      <c r="G105" s="18"/>
      <c r="H105" s="18"/>
      <c r="O105" s="14"/>
    </row>
    <row r="106" spans="7:15" s="15" customFormat="1" ht="12.75">
      <c r="G106" s="18"/>
      <c r="H106" s="18"/>
      <c r="O106" s="14"/>
    </row>
    <row r="107" spans="7:15" s="15" customFormat="1" ht="12.75">
      <c r="G107" s="18"/>
      <c r="H107" s="18"/>
      <c r="O107" s="14"/>
    </row>
    <row r="108" spans="7:15" s="15" customFormat="1" ht="12.75">
      <c r="G108" s="18"/>
      <c r="H108" s="18"/>
      <c r="O108" s="14"/>
    </row>
    <row r="109" spans="7:15" s="15" customFormat="1" ht="12.75">
      <c r="G109" s="18"/>
      <c r="H109" s="18"/>
      <c r="O109" s="14"/>
    </row>
    <row r="110" spans="7:15" s="15" customFormat="1" ht="12.75">
      <c r="G110" s="18"/>
      <c r="H110" s="18"/>
      <c r="O110" s="14"/>
    </row>
    <row r="111" spans="7:15" s="15" customFormat="1" ht="12.75">
      <c r="G111" s="18"/>
      <c r="H111" s="18"/>
      <c r="O111" s="14"/>
    </row>
    <row r="112" spans="7:15" s="15" customFormat="1" ht="12.75">
      <c r="G112" s="18"/>
      <c r="H112" s="18"/>
      <c r="O112" s="14"/>
    </row>
    <row r="113" spans="7:15" s="15" customFormat="1" ht="12.75">
      <c r="G113" s="18"/>
      <c r="H113" s="18"/>
      <c r="O113" s="14"/>
    </row>
    <row r="114" spans="7:15" s="15" customFormat="1" ht="12.75">
      <c r="G114" s="18"/>
      <c r="H114" s="18"/>
      <c r="O114" s="14"/>
    </row>
    <row r="115" spans="7:15" s="15" customFormat="1" ht="12.75">
      <c r="G115" s="18"/>
      <c r="H115" s="18"/>
      <c r="O115" s="14"/>
    </row>
    <row r="116" spans="7:15" s="15" customFormat="1" ht="12.75">
      <c r="G116" s="18"/>
      <c r="H116" s="18"/>
      <c r="O116" s="14"/>
    </row>
    <row r="117" spans="7:15" s="15" customFormat="1" ht="12.75">
      <c r="G117" s="18"/>
      <c r="H117" s="18"/>
      <c r="O117" s="14"/>
    </row>
    <row r="118" spans="7:15" s="15" customFormat="1" ht="12.75">
      <c r="G118" s="18"/>
      <c r="H118" s="18"/>
      <c r="O118" s="14"/>
    </row>
    <row r="119" spans="7:15" s="15" customFormat="1" ht="12.75">
      <c r="G119" s="18"/>
      <c r="H119" s="18"/>
      <c r="O119" s="14"/>
    </row>
    <row r="120" spans="7:15" s="15" customFormat="1" ht="12.75">
      <c r="G120" s="18"/>
      <c r="H120" s="18"/>
      <c r="O120" s="14"/>
    </row>
    <row r="121" spans="7:15" s="15" customFormat="1" ht="12.75">
      <c r="G121" s="18"/>
      <c r="H121" s="18"/>
      <c r="O121" s="14"/>
    </row>
    <row r="122" spans="7:15" s="15" customFormat="1" ht="12.75">
      <c r="G122" s="18"/>
      <c r="H122" s="18"/>
      <c r="O122" s="14"/>
    </row>
    <row r="123" spans="7:15" s="15" customFormat="1" ht="12.75">
      <c r="G123" s="18"/>
      <c r="H123" s="18"/>
      <c r="O123" s="14"/>
    </row>
    <row r="124" spans="7:15" s="15" customFormat="1" ht="12.75">
      <c r="G124" s="18"/>
      <c r="H124" s="18"/>
      <c r="O124" s="14"/>
    </row>
    <row r="125" spans="7:15" s="15" customFormat="1" ht="12.75">
      <c r="G125" s="18"/>
      <c r="H125" s="18"/>
      <c r="O125" s="14"/>
    </row>
    <row r="126" spans="7:15" s="15" customFormat="1" ht="12.75">
      <c r="G126" s="18"/>
      <c r="H126" s="18"/>
      <c r="O126" s="14"/>
    </row>
    <row r="127" spans="7:15" s="15" customFormat="1" ht="12.75">
      <c r="G127" s="18"/>
      <c r="H127" s="18"/>
      <c r="O127" s="14"/>
    </row>
    <row r="128" spans="7:15" s="15" customFormat="1" ht="12.75">
      <c r="G128" s="18"/>
      <c r="H128" s="18"/>
      <c r="O128" s="14"/>
    </row>
    <row r="129" spans="7:15" s="15" customFormat="1" ht="12.75">
      <c r="G129" s="18"/>
      <c r="H129" s="18"/>
      <c r="O129" s="14"/>
    </row>
    <row r="130" spans="7:15" s="15" customFormat="1" ht="12.75">
      <c r="G130" s="18"/>
      <c r="H130" s="18"/>
      <c r="O130" s="14"/>
    </row>
    <row r="131" spans="7:15" s="15" customFormat="1" ht="12.75">
      <c r="G131" s="18"/>
      <c r="H131" s="18"/>
      <c r="O131" s="14"/>
    </row>
    <row r="132" spans="7:15" s="15" customFormat="1" ht="12.75">
      <c r="G132" s="18"/>
      <c r="H132" s="18"/>
      <c r="O132" s="14"/>
    </row>
    <row r="133" spans="7:15" s="15" customFormat="1" ht="12.75">
      <c r="G133" s="18"/>
      <c r="H133" s="18"/>
      <c r="O133" s="14"/>
    </row>
    <row r="134" spans="7:15" s="15" customFormat="1" ht="12.75">
      <c r="G134" s="18"/>
      <c r="H134" s="18"/>
      <c r="O134" s="14"/>
    </row>
    <row r="135" spans="7:15" s="15" customFormat="1" ht="12.75">
      <c r="G135" s="18"/>
      <c r="H135" s="18"/>
      <c r="O135" s="14"/>
    </row>
    <row r="136" spans="7:15" s="15" customFormat="1" ht="12.75">
      <c r="G136" s="18"/>
      <c r="H136" s="18"/>
      <c r="O136" s="14"/>
    </row>
    <row r="137" spans="7:15" s="15" customFormat="1" ht="12.75">
      <c r="G137" s="18"/>
      <c r="H137" s="18"/>
      <c r="O137" s="14"/>
    </row>
    <row r="138" spans="7:15" s="15" customFormat="1" ht="12.75">
      <c r="G138" s="18"/>
      <c r="H138" s="18"/>
      <c r="O138" s="14"/>
    </row>
  </sheetData>
  <sheetProtection password="CC05" sheet="1" objects="1" scenarios="1"/>
  <mergeCells count="43">
    <mergeCell ref="I21:J23"/>
    <mergeCell ref="K25:N25"/>
    <mergeCell ref="I25:J26"/>
    <mergeCell ref="E24:G24"/>
    <mergeCell ref="E25:G25"/>
    <mergeCell ref="E26:G26"/>
    <mergeCell ref="K22:N23"/>
    <mergeCell ref="E27:G27"/>
    <mergeCell ref="E29:G29"/>
    <mergeCell ref="L13:N13"/>
    <mergeCell ref="J13:K13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K7:N8"/>
    <mergeCell ref="K9:N10"/>
    <mergeCell ref="K21:N21"/>
    <mergeCell ref="I20:N20"/>
    <mergeCell ref="E6:G6"/>
    <mergeCell ref="E5:G5"/>
    <mergeCell ref="E8:G8"/>
    <mergeCell ref="E9:G9"/>
    <mergeCell ref="E10:G10"/>
    <mergeCell ref="E11:G11"/>
    <mergeCell ref="B2:P2"/>
    <mergeCell ref="B3:B31"/>
    <mergeCell ref="C31:O31"/>
    <mergeCell ref="P3:P31"/>
    <mergeCell ref="D4:G4"/>
    <mergeCell ref="I12:N12"/>
    <mergeCell ref="K26:N26"/>
    <mergeCell ref="I5:N5"/>
    <mergeCell ref="I4:L4"/>
    <mergeCell ref="K6:N6"/>
  </mergeCells>
  <dataValidations count="2">
    <dataValidation type="list" allowBlank="1" showInputMessage="1" showErrorMessage="1" sqref="K22 K7">
      <formula1>"Evet,Hayır"</formula1>
    </dataValidation>
    <dataValidation errorStyle="information" type="list" allowBlank="1" showInputMessage="1" showErrorMessage="1" promptTitle="Listeden" prompt="Seçebilirsiniz" errorTitle="Dikkat!" error="Lütfen Listeden Seçiniz!" sqref="E14:F14 E16:F16 E18:F18 E20:F20 E22:F22 E24:F24 E26:F26">
      <formula1>$D$33:$D$38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C000"/>
    <pageSetUpPr fitToPage="1"/>
  </sheetPr>
  <dimension ref="A1:BC3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24.8515625" style="4" customWidth="1"/>
    <col min="2" max="2" width="2.140625" style="4" customWidth="1"/>
    <col min="3" max="3" width="10.8515625" style="4" customWidth="1"/>
    <col min="4" max="4" width="1.7109375" style="4" customWidth="1"/>
    <col min="5" max="5" width="10.7109375" style="4" customWidth="1"/>
    <col min="6" max="6" width="2.421875" style="4" customWidth="1"/>
    <col min="7" max="7" width="9.28125" style="4" customWidth="1"/>
    <col min="8" max="8" width="2.7109375" style="4" customWidth="1"/>
    <col min="9" max="9" width="9.7109375" style="4" customWidth="1"/>
    <col min="10" max="10" width="12.28125" style="4" customWidth="1"/>
    <col min="11" max="11" width="13.421875" style="4" customWidth="1"/>
    <col min="12" max="14" width="11.00390625" style="4" customWidth="1"/>
    <col min="15" max="15" width="10.421875" style="4" customWidth="1"/>
    <col min="16" max="16" width="9.00390625" style="40" customWidth="1"/>
    <col min="17" max="17" width="5.8515625" style="40" hidden="1" customWidth="1"/>
    <col min="18" max="18" width="10.140625" style="40" hidden="1" customWidth="1"/>
    <col min="19" max="19" width="21.421875" style="40" hidden="1" customWidth="1"/>
    <col min="20" max="20" width="8.00390625" style="40" customWidth="1"/>
    <col min="21" max="21" width="10.28125" style="40" bestFit="1" customWidth="1"/>
    <col min="22" max="55" width="9.140625" style="40" customWidth="1"/>
    <col min="56" max="16384" width="9.140625" style="4" customWidth="1"/>
  </cols>
  <sheetData>
    <row r="1" spans="1:15" ht="37.5" customHeight="1">
      <c r="A1" s="242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2.75">
      <c r="A2" s="30" t="s">
        <v>73</v>
      </c>
      <c r="B2" s="31" t="s">
        <v>58</v>
      </c>
      <c r="C2" s="203" t="str">
        <f>IF('BİLGİ GİRİŞİ'!E5="","",'BİLGİ GİRİŞİ'!E5)</f>
        <v>M.Sedat ATAM</v>
      </c>
      <c r="D2" s="203"/>
      <c r="E2" s="203"/>
      <c r="F2" s="203"/>
      <c r="G2" s="204"/>
      <c r="H2" s="36"/>
      <c r="I2" s="46" t="s">
        <v>67</v>
      </c>
      <c r="J2" s="205" t="str">
        <f>'BİLGİ GİRİŞİ'!E29</f>
        <v>Bulanık İlçe Milli Eğitim Müdürlüğü</v>
      </c>
      <c r="K2" s="205"/>
      <c r="L2" s="205"/>
      <c r="M2" s="205"/>
      <c r="N2" s="205"/>
      <c r="O2" s="206"/>
    </row>
    <row r="3" spans="1:55" s="6" customFormat="1" ht="12.75">
      <c r="A3" s="30" t="s">
        <v>59</v>
      </c>
      <c r="B3" s="31" t="s">
        <v>58</v>
      </c>
      <c r="C3" s="203" t="str">
        <f>'BİLGİ GİRİŞİ'!E6</f>
        <v>Bilgisayar İşletmeni</v>
      </c>
      <c r="D3" s="203"/>
      <c r="E3" s="203"/>
      <c r="F3" s="203"/>
      <c r="G3" s="204"/>
      <c r="H3" s="36"/>
      <c r="I3" s="36"/>
      <c r="J3" s="36"/>
      <c r="K3" s="36"/>
      <c r="L3" s="37"/>
      <c r="M3" s="243" t="s">
        <v>81</v>
      </c>
      <c r="N3" s="235">
        <f ca="1">YEAR(TODAY())</f>
        <v>2015</v>
      </c>
      <c r="O3" s="236"/>
      <c r="P3" s="38"/>
      <c r="Q3" s="60"/>
      <c r="R3" s="61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6" customFormat="1" ht="12.75" customHeight="1">
      <c r="A4" s="30" t="s">
        <v>60</v>
      </c>
      <c r="B4" s="31" t="s">
        <v>58</v>
      </c>
      <c r="C4" s="32">
        <f>IF('BİLGİ GİRİŞİ'!E7="","",'BİLGİ GİRİŞİ'!E7)</f>
        <v>8</v>
      </c>
      <c r="D4" s="31" t="s">
        <v>61</v>
      </c>
      <c r="E4" s="245">
        <f>IF('BİLGİ GİRİŞİ'!G7="","",'BİLGİ GİRİŞİ'!G7)</f>
        <v>3000</v>
      </c>
      <c r="F4" s="245"/>
      <c r="G4" s="246"/>
      <c r="H4" s="36"/>
      <c r="I4" s="36"/>
      <c r="J4" s="36"/>
      <c r="K4" s="36"/>
      <c r="L4" s="38"/>
      <c r="M4" s="244"/>
      <c r="N4" s="237"/>
      <c r="O4" s="238"/>
      <c r="P4" s="38"/>
      <c r="Q4" s="60"/>
      <c r="R4" s="61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6" customFormat="1" ht="15.75" customHeight="1">
      <c r="A5" s="33" t="s">
        <v>62</v>
      </c>
      <c r="B5" s="34" t="s">
        <v>58</v>
      </c>
      <c r="C5" s="210" t="str">
        <f>IF('BİLGİ GİRİŞİ'!E9="","",'BİLGİ GİRİŞİ'!E9)</f>
        <v>Bulanık/MUŞ</v>
      </c>
      <c r="D5" s="210"/>
      <c r="E5" s="210"/>
      <c r="F5" s="210"/>
      <c r="G5" s="210"/>
      <c r="H5" s="35" t="s">
        <v>66</v>
      </c>
      <c r="I5" s="211" t="str">
        <f>IF('BİLGİ GİRİŞİ'!E10="","",'BİLGİ GİRİŞİ'!E10)</f>
        <v>Konak/İZMİR</v>
      </c>
      <c r="J5" s="211"/>
      <c r="K5" s="212"/>
      <c r="L5" s="38"/>
      <c r="M5" s="38"/>
      <c r="N5" s="38"/>
      <c r="O5" s="3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18" ht="12.75">
      <c r="A6" s="239" t="s">
        <v>14</v>
      </c>
      <c r="B6" s="243" t="s">
        <v>5</v>
      </c>
      <c r="C6" s="236"/>
      <c r="D6" s="201" t="s">
        <v>12</v>
      </c>
      <c r="E6" s="229"/>
      <c r="F6" s="229"/>
      <c r="G6" s="229"/>
      <c r="H6" s="229"/>
      <c r="I6" s="202"/>
      <c r="J6" s="207" t="s">
        <v>13</v>
      </c>
      <c r="K6" s="205"/>
      <c r="L6" s="205"/>
      <c r="M6" s="206"/>
      <c r="N6" s="198" t="s">
        <v>76</v>
      </c>
      <c r="O6" s="191" t="s">
        <v>15</v>
      </c>
      <c r="R6" s="62"/>
    </row>
    <row r="7" spans="1:15" ht="12.75">
      <c r="A7" s="240"/>
      <c r="B7" s="247"/>
      <c r="C7" s="248"/>
      <c r="D7" s="193" t="s">
        <v>88</v>
      </c>
      <c r="E7" s="194"/>
      <c r="F7" s="193" t="s">
        <v>63</v>
      </c>
      <c r="G7" s="194"/>
      <c r="H7" s="193" t="s">
        <v>17</v>
      </c>
      <c r="I7" s="194"/>
      <c r="J7" s="191" t="s">
        <v>37</v>
      </c>
      <c r="K7" s="191" t="s">
        <v>38</v>
      </c>
      <c r="L7" s="207" t="s">
        <v>64</v>
      </c>
      <c r="M7" s="206"/>
      <c r="N7" s="199"/>
      <c r="O7" s="197"/>
    </row>
    <row r="8" spans="1:15" ht="12.75">
      <c r="A8" s="240"/>
      <c r="B8" s="247"/>
      <c r="C8" s="248"/>
      <c r="D8" s="230"/>
      <c r="E8" s="231"/>
      <c r="F8" s="230"/>
      <c r="G8" s="231"/>
      <c r="H8" s="195"/>
      <c r="I8" s="196"/>
      <c r="J8" s="192"/>
      <c r="K8" s="192"/>
      <c r="L8" s="110" t="s">
        <v>16</v>
      </c>
      <c r="M8" s="45" t="s">
        <v>17</v>
      </c>
      <c r="N8" s="200"/>
      <c r="O8" s="192"/>
    </row>
    <row r="9" spans="1:20" ht="12.75">
      <c r="A9" s="241"/>
      <c r="B9" s="244"/>
      <c r="C9" s="238"/>
      <c r="D9" s="232"/>
      <c r="E9" s="233"/>
      <c r="F9" s="232"/>
      <c r="G9" s="233"/>
      <c r="H9" s="249" t="s">
        <v>39</v>
      </c>
      <c r="I9" s="250"/>
      <c r="J9" s="112" t="s">
        <v>40</v>
      </c>
      <c r="K9" s="111" t="s">
        <v>41</v>
      </c>
      <c r="L9" s="111"/>
      <c r="M9" s="111" t="s">
        <v>85</v>
      </c>
      <c r="N9" s="111" t="s">
        <v>77</v>
      </c>
      <c r="O9" s="47" t="s">
        <v>78</v>
      </c>
      <c r="Q9" s="63">
        <v>1</v>
      </c>
      <c r="R9" s="63">
        <v>3</v>
      </c>
      <c r="S9" s="63">
        <v>4</v>
      </c>
      <c r="T9" s="64"/>
    </row>
    <row r="10" spans="1:19" ht="12.75">
      <c r="A10" s="48" t="str">
        <f>IF('BİLGİ GİRİŞİ'!E5="","",'BİLGİ GİRİŞİ'!E5)</f>
        <v>M.Sedat ATAM</v>
      </c>
      <c r="B10" s="201" t="str">
        <f>IF('BİLGİ GİRİŞİ'!E5="","","Kendisi")</f>
        <v>Kendisi</v>
      </c>
      <c r="C10" s="202"/>
      <c r="D10" s="201">
        <f>IF(A10="","",1)</f>
        <v>1</v>
      </c>
      <c r="E10" s="202"/>
      <c r="F10" s="188">
        <f>'BİLGİ GİRİŞİ'!E8</f>
        <v>32</v>
      </c>
      <c r="G10" s="189"/>
      <c r="H10" s="188">
        <f>IF(Q10="","",ROUND(Q10,2))</f>
        <v>32</v>
      </c>
      <c r="I10" s="189"/>
      <c r="J10" s="49">
        <f>'BİLGİ GİRİŞİ'!E12</f>
        <v>100</v>
      </c>
      <c r="K10" s="49">
        <f>IF(R10="","",ROUND(R10,2))</f>
        <v>640</v>
      </c>
      <c r="L10" s="50">
        <f>'BİLGİ GİRİŞİ'!E11</f>
        <v>1500</v>
      </c>
      <c r="M10" s="49">
        <f>IF(S10="","",IF('BİLGİ GİRİŞİ'!K22="EVET",ROUND(S10/2,2),ROUND(S10,2)))</f>
        <v>2400</v>
      </c>
      <c r="N10" s="49" t="str">
        <f>'BİLGİ GİRİŞİ'!J9</f>
        <v>0</v>
      </c>
      <c r="O10" s="51">
        <f aca="true" t="shared" si="0" ref="O10:O16">IF(A10="","",H10+J10+K10+M10)</f>
        <v>3172</v>
      </c>
      <c r="Q10" s="65">
        <f aca="true" t="shared" si="1" ref="Q10:Q16">IF(D10="","",D10*F10)</f>
        <v>32</v>
      </c>
      <c r="R10" s="65">
        <f>IF(F10="","",F10*20)</f>
        <v>640</v>
      </c>
      <c r="S10" s="65">
        <f aca="true" t="shared" si="2" ref="S10:S16">IF(F10="","",F10/100*5*L10)</f>
        <v>2400</v>
      </c>
    </row>
    <row r="11" spans="1:19" ht="12.75">
      <c r="A11" s="48" t="str">
        <f>IF('BİLGİ GİRİŞİ'!E13="","",'BİLGİ GİRİŞİ'!E13)</f>
        <v>Roza ATAM</v>
      </c>
      <c r="B11" s="201" t="str">
        <f>IF(A11="","",'BİLGİ GİRİŞİ'!E14)</f>
        <v>Eşi</v>
      </c>
      <c r="C11" s="202"/>
      <c r="D11" s="201">
        <f aca="true" t="shared" si="3" ref="D11:D16">IF(A11="","",1)</f>
        <v>1</v>
      </c>
      <c r="E11" s="202"/>
      <c r="F11" s="188">
        <f aca="true" t="shared" si="4" ref="F11:F16">IF(A11="","",F10)</f>
        <v>32</v>
      </c>
      <c r="G11" s="189"/>
      <c r="H11" s="188">
        <f aca="true" t="shared" si="5" ref="H11:H16">IF(Q11="","",ROUND(Q11,2))</f>
        <v>32</v>
      </c>
      <c r="I11" s="189"/>
      <c r="J11" s="49">
        <f aca="true" t="shared" si="6" ref="J11:J16">IF(A11="","",J10)</f>
        <v>100</v>
      </c>
      <c r="K11" s="49">
        <f aca="true" t="shared" si="7" ref="K11:K16">IF(R11="","",ROUND(R11,2))</f>
        <v>320</v>
      </c>
      <c r="L11" s="52"/>
      <c r="M11" s="49">
        <f aca="true" t="shared" si="8" ref="M11:M16">IF(S11="","",ROUND(S11,2))</f>
        <v>0</v>
      </c>
      <c r="N11" s="49"/>
      <c r="O11" s="51">
        <f t="shared" si="0"/>
        <v>452</v>
      </c>
      <c r="Q11" s="65">
        <f t="shared" si="1"/>
        <v>32</v>
      </c>
      <c r="R11" s="65">
        <f aca="true" t="shared" si="9" ref="R11:R16">IF(F11="","",F11*10)</f>
        <v>320</v>
      </c>
      <c r="S11" s="65">
        <f t="shared" si="2"/>
        <v>0</v>
      </c>
    </row>
    <row r="12" spans="1:19" ht="12.75">
      <c r="A12" s="48" t="str">
        <f>IF('BİLGİ GİRİŞİ'!E15="","",'BİLGİ GİRİŞİ'!E15)</f>
        <v>Helen ATAM</v>
      </c>
      <c r="B12" s="201" t="str">
        <f>IF(A12="","",'BİLGİ GİRİŞİ'!E16)</f>
        <v>Kızı</v>
      </c>
      <c r="C12" s="202"/>
      <c r="D12" s="201">
        <f t="shared" si="3"/>
        <v>1</v>
      </c>
      <c r="E12" s="202"/>
      <c r="F12" s="188">
        <f t="shared" si="4"/>
        <v>32</v>
      </c>
      <c r="G12" s="189"/>
      <c r="H12" s="188">
        <f t="shared" si="5"/>
        <v>32</v>
      </c>
      <c r="I12" s="189"/>
      <c r="J12" s="49">
        <f t="shared" si="6"/>
        <v>100</v>
      </c>
      <c r="K12" s="49">
        <f t="shared" si="7"/>
        <v>320</v>
      </c>
      <c r="L12" s="50"/>
      <c r="M12" s="49">
        <f t="shared" si="8"/>
        <v>0</v>
      </c>
      <c r="N12" s="49"/>
      <c r="O12" s="51">
        <f t="shared" si="0"/>
        <v>452</v>
      </c>
      <c r="Q12" s="65">
        <f t="shared" si="1"/>
        <v>32</v>
      </c>
      <c r="R12" s="65">
        <f t="shared" si="9"/>
        <v>320</v>
      </c>
      <c r="S12" s="65">
        <f t="shared" si="2"/>
        <v>0</v>
      </c>
    </row>
    <row r="13" spans="1:19" ht="12.75">
      <c r="A13" s="48">
        <f>IF('BİLGİ GİRİŞİ'!E17="","",'BİLGİ GİRİŞİ'!E17)</f>
      </c>
      <c r="B13" s="201">
        <f>IF(A13="","",'BİLGİ GİRİŞİ'!E18)</f>
      </c>
      <c r="C13" s="202"/>
      <c r="D13" s="201">
        <f t="shared" si="3"/>
      </c>
      <c r="E13" s="202"/>
      <c r="F13" s="188">
        <f t="shared" si="4"/>
      </c>
      <c r="G13" s="189"/>
      <c r="H13" s="188">
        <f t="shared" si="5"/>
      </c>
      <c r="I13" s="189"/>
      <c r="J13" s="49">
        <f t="shared" si="6"/>
      </c>
      <c r="K13" s="49">
        <f t="shared" si="7"/>
      </c>
      <c r="L13" s="50"/>
      <c r="M13" s="49">
        <f t="shared" si="8"/>
      </c>
      <c r="N13" s="49"/>
      <c r="O13" s="51">
        <f t="shared" si="0"/>
      </c>
      <c r="Q13" s="65">
        <f t="shared" si="1"/>
      </c>
      <c r="R13" s="65">
        <f t="shared" si="9"/>
      </c>
      <c r="S13" s="65">
        <f t="shared" si="2"/>
      </c>
    </row>
    <row r="14" spans="1:19" ht="12.75">
      <c r="A14" s="48">
        <f>IF('BİLGİ GİRİŞİ'!E19="","",'BİLGİ GİRİŞİ'!E19)</f>
      </c>
      <c r="B14" s="201">
        <f>IF(A14="","",'BİLGİ GİRİŞİ'!E20)</f>
      </c>
      <c r="C14" s="202"/>
      <c r="D14" s="201">
        <f t="shared" si="3"/>
      </c>
      <c r="E14" s="202"/>
      <c r="F14" s="188">
        <f t="shared" si="4"/>
      </c>
      <c r="G14" s="189"/>
      <c r="H14" s="188">
        <f t="shared" si="5"/>
      </c>
      <c r="I14" s="189"/>
      <c r="J14" s="49">
        <f t="shared" si="6"/>
      </c>
      <c r="K14" s="49">
        <f t="shared" si="7"/>
      </c>
      <c r="L14" s="50"/>
      <c r="M14" s="49">
        <f t="shared" si="8"/>
      </c>
      <c r="N14" s="49"/>
      <c r="O14" s="51">
        <f t="shared" si="0"/>
      </c>
      <c r="Q14" s="65">
        <f t="shared" si="1"/>
      </c>
      <c r="R14" s="65">
        <f t="shared" si="9"/>
      </c>
      <c r="S14" s="65">
        <f t="shared" si="2"/>
      </c>
    </row>
    <row r="15" spans="1:19" ht="12.75">
      <c r="A15" s="48">
        <f>IF('BİLGİ GİRİŞİ'!E21="","",'BİLGİ GİRİŞİ'!E21)</f>
      </c>
      <c r="B15" s="201">
        <f>IF(A15="","",'BİLGİ GİRİŞİ'!E22)</f>
      </c>
      <c r="C15" s="202"/>
      <c r="D15" s="201">
        <f t="shared" si="3"/>
      </c>
      <c r="E15" s="202"/>
      <c r="F15" s="188">
        <f t="shared" si="4"/>
      </c>
      <c r="G15" s="189"/>
      <c r="H15" s="188">
        <f t="shared" si="5"/>
      </c>
      <c r="I15" s="189"/>
      <c r="J15" s="49">
        <f t="shared" si="6"/>
      </c>
      <c r="K15" s="49">
        <f t="shared" si="7"/>
      </c>
      <c r="L15" s="50"/>
      <c r="M15" s="49">
        <f t="shared" si="8"/>
      </c>
      <c r="N15" s="49"/>
      <c r="O15" s="51">
        <f t="shared" si="0"/>
      </c>
      <c r="Q15" s="65">
        <f t="shared" si="1"/>
      </c>
      <c r="R15" s="65">
        <f t="shared" si="9"/>
      </c>
      <c r="S15" s="65">
        <f t="shared" si="2"/>
      </c>
    </row>
    <row r="16" spans="1:19" ht="12.75">
      <c r="A16" s="48">
        <f>IF('BİLGİ GİRİŞİ'!E23="","",'BİLGİ GİRİŞİ'!E23)</f>
      </c>
      <c r="B16" s="201">
        <f>IF(A16="","",'BİLGİ GİRİŞİ'!E24)</f>
      </c>
      <c r="C16" s="202"/>
      <c r="D16" s="201">
        <f t="shared" si="3"/>
      </c>
      <c r="E16" s="202"/>
      <c r="F16" s="188">
        <f t="shared" si="4"/>
      </c>
      <c r="G16" s="189"/>
      <c r="H16" s="188">
        <f t="shared" si="5"/>
      </c>
      <c r="I16" s="189"/>
      <c r="J16" s="49">
        <f t="shared" si="6"/>
      </c>
      <c r="K16" s="49">
        <f t="shared" si="7"/>
      </c>
      <c r="L16" s="50"/>
      <c r="M16" s="49">
        <f t="shared" si="8"/>
      </c>
      <c r="N16" s="49"/>
      <c r="O16" s="51">
        <f t="shared" si="0"/>
      </c>
      <c r="Q16" s="65">
        <f t="shared" si="1"/>
      </c>
      <c r="R16" s="65">
        <f t="shared" si="9"/>
      </c>
      <c r="S16" s="65">
        <f t="shared" si="2"/>
      </c>
    </row>
    <row r="17" spans="1:19" ht="12.75">
      <c r="A17" s="48"/>
      <c r="B17" s="53"/>
      <c r="C17" s="54"/>
      <c r="D17" s="53"/>
      <c r="E17" s="54"/>
      <c r="F17" s="55"/>
      <c r="G17" s="56"/>
      <c r="H17" s="55"/>
      <c r="I17" s="56"/>
      <c r="J17" s="49"/>
      <c r="K17" s="49"/>
      <c r="L17" s="50"/>
      <c r="M17" s="49"/>
      <c r="N17" s="49"/>
      <c r="O17" s="51"/>
      <c r="Q17" s="65"/>
      <c r="R17" s="65"/>
      <c r="S17" s="65"/>
    </row>
    <row r="18" spans="1:20" ht="19.5" customHeight="1">
      <c r="A18" s="228" t="s">
        <v>15</v>
      </c>
      <c r="B18" s="228"/>
      <c r="C18" s="228"/>
      <c r="D18" s="201"/>
      <c r="E18" s="202"/>
      <c r="F18" s="188"/>
      <c r="G18" s="189"/>
      <c r="H18" s="188">
        <f>SUM(H10:H17)</f>
        <v>96</v>
      </c>
      <c r="I18" s="189"/>
      <c r="J18" s="49">
        <f>SUM(J10:J17)</f>
        <v>300</v>
      </c>
      <c r="K18" s="49">
        <f>SUM(K10:K17)</f>
        <v>1280</v>
      </c>
      <c r="L18" s="57"/>
      <c r="M18" s="49">
        <f>SUM(M10:M17)</f>
        <v>2400</v>
      </c>
      <c r="N18" s="49">
        <f>SUM(N10:N17)</f>
        <v>0</v>
      </c>
      <c r="O18" s="58">
        <f>SUM(O10:O17)</f>
        <v>4076</v>
      </c>
      <c r="T18" s="62"/>
    </row>
    <row r="19" spans="1:20" ht="19.5" customHeight="1">
      <c r="A19" s="213" t="s">
        <v>79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5"/>
      <c r="N19" s="208">
        <f>O18+N10</f>
        <v>4076</v>
      </c>
      <c r="O19" s="209"/>
      <c r="T19" s="62"/>
    </row>
    <row r="20" spans="1:15" ht="12.75">
      <c r="A20" s="40"/>
      <c r="B20" s="40"/>
      <c r="C20" s="40"/>
      <c r="D20" s="234"/>
      <c r="E20" s="234"/>
      <c r="F20" s="234"/>
      <c r="G20" s="234"/>
      <c r="H20" s="40"/>
      <c r="I20" s="41"/>
      <c r="J20" s="40"/>
      <c r="K20" s="40"/>
      <c r="L20" s="40"/>
      <c r="M20" s="40"/>
      <c r="N20" s="40"/>
      <c r="O20" s="40"/>
    </row>
    <row r="21" spans="1:15" ht="36" customHeight="1">
      <c r="A21" s="225" t="str">
        <f>CONCATENATE('BİLGİ GİRİŞİ'!E9,"'den/dan ",'BİLGİ GİRİŞİ'!E10,"'e/a atanan   ",'BİLGİ GİRİŞİ'!E5,"   ve aile fertlerine ait  ",N19,"  (",K33,") yurtiçi sürekli görev yolluğu  tahakkuk ettiğini gösterir bildirimdir.")</f>
        <v>Bulanık/MUŞ'den/dan Konak/İZMİR'e/a atanan   M.Sedat ATAM   ve aile fertlerine ait  4076  (Dörtbinyetmişaltı Lira) yurtiçi sürekli görev yolluğu  tahakkuk ettiğini gösterir bildirimdir.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7"/>
    </row>
    <row r="22" spans="1:15" ht="12.75">
      <c r="A22" s="38"/>
      <c r="B22" s="38"/>
      <c r="C22" s="38"/>
      <c r="D22" s="38"/>
      <c r="E22" s="42"/>
      <c r="F22" s="42"/>
      <c r="G22" s="38"/>
      <c r="H22" s="38"/>
      <c r="I22" s="38"/>
      <c r="J22" s="38"/>
      <c r="K22" s="38"/>
      <c r="L22" s="38"/>
      <c r="M22" s="38"/>
      <c r="N22" s="38"/>
      <c r="O22" s="40"/>
    </row>
    <row r="23" spans="1:15" ht="12.75">
      <c r="A23" s="38"/>
      <c r="B23" s="38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6" ht="12.75">
      <c r="A25" s="43" t="s">
        <v>42</v>
      </c>
      <c r="B25" s="43"/>
      <c r="C25" s="36"/>
      <c r="D25" s="36"/>
      <c r="E25" s="36"/>
      <c r="F25" s="36"/>
      <c r="G25" s="38"/>
      <c r="H25" s="38"/>
      <c r="I25" s="36" t="s">
        <v>43</v>
      </c>
      <c r="J25" s="36"/>
      <c r="K25" s="38"/>
      <c r="L25" s="36" t="str">
        <f>FAİZ!B16</f>
        <v>.... / 04 /2015</v>
      </c>
      <c r="M25" s="36"/>
      <c r="N25" s="36"/>
      <c r="O25" s="36"/>
      <c r="P25" s="59"/>
    </row>
    <row r="26" spans="1:15" ht="12.75">
      <c r="A26" s="43"/>
      <c r="B26" s="4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43"/>
      <c r="B27" s="43"/>
      <c r="C27" s="36"/>
      <c r="D27" s="36"/>
      <c r="E27" s="36"/>
      <c r="F27" s="36"/>
      <c r="G27" s="38"/>
      <c r="H27" s="38"/>
      <c r="I27" s="36" t="s">
        <v>44</v>
      </c>
      <c r="J27" s="40"/>
      <c r="K27" s="36" t="str">
        <f>C2</f>
        <v>M.Sedat ATAM</v>
      </c>
      <c r="L27" s="38"/>
      <c r="M27" s="38"/>
      <c r="N27" s="38"/>
      <c r="O27" s="36"/>
    </row>
    <row r="28" spans="1:15" ht="12.75">
      <c r="A28" s="43"/>
      <c r="B28" s="4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43" t="str">
        <f>'BİLGİ GİRİŞİ'!K25</f>
        <v>Veysi BORA</v>
      </c>
      <c r="B29" s="43"/>
      <c r="C29" s="36"/>
      <c r="D29" s="36"/>
      <c r="E29" s="36"/>
      <c r="F29" s="36"/>
      <c r="G29" s="36"/>
      <c r="H29" s="36"/>
      <c r="I29" s="216" t="s">
        <v>45</v>
      </c>
      <c r="J29" s="217"/>
      <c r="K29" s="217"/>
      <c r="L29" s="217"/>
      <c r="M29" s="218"/>
      <c r="N29" s="44"/>
      <c r="O29" s="36"/>
    </row>
    <row r="30" spans="1:15" ht="12.75">
      <c r="A30" s="43" t="str">
        <f>'BİLGİ GİRİŞİ'!K26</f>
        <v>Şube Müdürü</v>
      </c>
      <c r="B30" s="43"/>
      <c r="C30" s="36"/>
      <c r="D30" s="36"/>
      <c r="E30" s="36"/>
      <c r="F30" s="36"/>
      <c r="G30" s="36"/>
      <c r="H30" s="36"/>
      <c r="I30" s="219"/>
      <c r="J30" s="220"/>
      <c r="K30" s="220"/>
      <c r="L30" s="220"/>
      <c r="M30" s="221"/>
      <c r="N30" s="44"/>
      <c r="O30" s="36"/>
    </row>
    <row r="31" spans="1:15" ht="12.75">
      <c r="A31" s="45"/>
      <c r="B31" s="45"/>
      <c r="C31" s="45"/>
      <c r="D31" s="45"/>
      <c r="E31" s="45"/>
      <c r="F31" s="45"/>
      <c r="G31" s="45"/>
      <c r="H31" s="45"/>
      <c r="I31" s="222"/>
      <c r="J31" s="223"/>
      <c r="K31" s="223"/>
      <c r="L31" s="223"/>
      <c r="M31" s="224"/>
      <c r="N31" s="44"/>
      <c r="O31" s="45"/>
    </row>
    <row r="32" spans="1:15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29.25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 t="str">
        <f>yaziyla(N19)</f>
        <v>Dörtbinyetmişaltı Lira</v>
      </c>
      <c r="L33" s="38"/>
      <c r="M33" s="38"/>
      <c r="N33" s="38"/>
      <c r="O33" s="38"/>
    </row>
    <row r="34" spans="1:15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s="40" customFormat="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  <row r="102" s="40" customFormat="1" ht="12.75"/>
    <row r="103" s="40" customFormat="1" ht="12.75"/>
    <row r="104" s="40" customFormat="1" ht="12.75"/>
    <row r="105" s="40" customFormat="1" ht="12.75"/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</sheetData>
  <sheetProtection password="CC05" sheet="1" objects="1" scenarios="1"/>
  <mergeCells count="61">
    <mergeCell ref="A6:A9"/>
    <mergeCell ref="A1:O1"/>
    <mergeCell ref="M3:M4"/>
    <mergeCell ref="D18:E18"/>
    <mergeCell ref="E4:G4"/>
    <mergeCell ref="B6:C9"/>
    <mergeCell ref="H9:I9"/>
    <mergeCell ref="D7:E9"/>
    <mergeCell ref="C3:G3"/>
    <mergeCell ref="F20:G20"/>
    <mergeCell ref="D20:E20"/>
    <mergeCell ref="D14:E14"/>
    <mergeCell ref="D15:E15"/>
    <mergeCell ref="D16:E16"/>
    <mergeCell ref="N3:O4"/>
    <mergeCell ref="I29:M31"/>
    <mergeCell ref="H18:I18"/>
    <mergeCell ref="F18:G18"/>
    <mergeCell ref="A21:O21"/>
    <mergeCell ref="A18:C18"/>
    <mergeCell ref="D6:I6"/>
    <mergeCell ref="F7:G9"/>
    <mergeCell ref="B16:C16"/>
    <mergeCell ref="F14:G14"/>
    <mergeCell ref="D12:E12"/>
    <mergeCell ref="D10:E10"/>
    <mergeCell ref="A19:M19"/>
    <mergeCell ref="H14:I14"/>
    <mergeCell ref="B14:C14"/>
    <mergeCell ref="B15:C15"/>
    <mergeCell ref="D13:E13"/>
    <mergeCell ref="F11:G11"/>
    <mergeCell ref="N19:O19"/>
    <mergeCell ref="C5:G5"/>
    <mergeCell ref="H10:I10"/>
    <mergeCell ref="H11:I11"/>
    <mergeCell ref="B13:C13"/>
    <mergeCell ref="H12:I12"/>
    <mergeCell ref="I5:K5"/>
    <mergeCell ref="J6:M6"/>
    <mergeCell ref="H13:I13"/>
    <mergeCell ref="F16:G16"/>
    <mergeCell ref="D11:E11"/>
    <mergeCell ref="C2:G2"/>
    <mergeCell ref="J2:O2"/>
    <mergeCell ref="H16:I16"/>
    <mergeCell ref="B10:C10"/>
    <mergeCell ref="B11:C11"/>
    <mergeCell ref="B12:C12"/>
    <mergeCell ref="L7:M7"/>
    <mergeCell ref="F10:G10"/>
    <mergeCell ref="H15:I15"/>
    <mergeCell ref="F12:G12"/>
    <mergeCell ref="C23:O23"/>
    <mergeCell ref="K7:K8"/>
    <mergeCell ref="J7:J8"/>
    <mergeCell ref="H7:I8"/>
    <mergeCell ref="O6:O8"/>
    <mergeCell ref="N6:N8"/>
    <mergeCell ref="F13:G13"/>
    <mergeCell ref="F15:G15"/>
  </mergeCells>
  <printOptions horizontalCentered="1" verticalCentered="1"/>
  <pageMargins left="0.5511811023622047" right="0.5511811023622047" top="0" bottom="0" header="0" footer="0"/>
  <pageSetup fitToHeight="1" fitToWidth="1" horizontalDpi="300" verticalDpi="300" orientation="landscape" paperSize="9" scale="96" r:id="rId1"/>
  <ignoredErrors>
    <ignoredError sqref="J9:K9 H9 M9:N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7:C4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4" customWidth="1"/>
    <col min="2" max="2" width="84.00390625" style="4" customWidth="1"/>
    <col min="3" max="3" width="10.140625" style="4" customWidth="1"/>
    <col min="4" max="4" width="8.7109375" style="4" bestFit="1" customWidth="1"/>
    <col min="5" max="5" width="7.28125" style="4" bestFit="1" customWidth="1"/>
    <col min="6" max="16384" width="9.140625" style="4" customWidth="1"/>
  </cols>
  <sheetData>
    <row r="7" ht="12.75" customHeight="1">
      <c r="B7" s="19" t="s">
        <v>18</v>
      </c>
    </row>
    <row r="11" ht="16.5" customHeight="1">
      <c r="B11" s="11" t="str">
        <f>A42&amp;" X"&amp;" "&amp;B30&amp;" ="&amp;A43&amp;" X"&amp;" "&amp;C30&amp;" ="&amp;" "&amp;B43&amp;" /"&amp;" "&amp;1200&amp;" "&amp;"="&amp;" "&amp;C43&amp;"YTL"</f>
        <v>4.076,00 X 10 =40.760,00 X 9 = 366.840,00 / 1200 = 305,70YTL</v>
      </c>
    </row>
    <row r="15" ht="12.75">
      <c r="B15" s="5" t="s">
        <v>57</v>
      </c>
    </row>
    <row r="16" ht="12.75">
      <c r="B16" s="9" t="str">
        <f>"...."&amp;" "&amp;"/"&amp;" "&amp;B28&amp;" "&amp;"/"&amp;B26&amp;""</f>
        <v>.... / 04 /2015</v>
      </c>
    </row>
    <row r="17" ht="12.75">
      <c r="B17" s="9"/>
    </row>
    <row r="18" ht="12.75">
      <c r="B18" s="10" t="str">
        <f>'BİLGİ GİRİŞİ'!K25</f>
        <v>Veysi BORA</v>
      </c>
    </row>
    <row r="19" ht="17.25" customHeight="1">
      <c r="B19" s="10" t="str">
        <f>'BİLGİ GİRİŞİ'!K26</f>
        <v>Şube Müdürü</v>
      </c>
    </row>
    <row r="21" ht="12.75">
      <c r="B21" s="12"/>
    </row>
    <row r="25" ht="12.75" hidden="1">
      <c r="B25" s="20">
        <f ca="1">TODAY()</f>
        <v>42119</v>
      </c>
    </row>
    <row r="26" ht="12.75" hidden="1">
      <c r="B26" s="21">
        <f>YEAR(B25)</f>
        <v>2015</v>
      </c>
    </row>
    <row r="27" ht="12.75" hidden="1">
      <c r="B27" s="21">
        <f>MONTH(B25)</f>
        <v>4</v>
      </c>
    </row>
    <row r="28" ht="12.75" hidden="1">
      <c r="B28" s="21" t="str">
        <f>IF(B27&lt;10,"0"&amp;B27,B27)</f>
        <v>04</v>
      </c>
    </row>
    <row r="29" ht="12.75" hidden="1"/>
    <row r="30" spans="1:3" ht="12.75" hidden="1">
      <c r="A30" s="8">
        <f>BORDRO!O18</f>
        <v>4076</v>
      </c>
      <c r="B30" s="8">
        <f>'BİLGİ GİRİŞİ'!J7</f>
        <v>10</v>
      </c>
      <c r="C30" s="8">
        <f>'BİLGİ GİRİŞİ'!J8</f>
        <v>9</v>
      </c>
    </row>
    <row r="31" spans="1:3" ht="12.75" hidden="1">
      <c r="A31" s="8">
        <f>A30*B30</f>
        <v>40760</v>
      </c>
      <c r="B31" s="8">
        <f>A31*C30</f>
        <v>366840</v>
      </c>
      <c r="C31" s="8">
        <f>B31/1200</f>
        <v>305.7</v>
      </c>
    </row>
    <row r="32" ht="12.75" hidden="1"/>
    <row r="33" spans="1:3" ht="12.75" hidden="1">
      <c r="A33" s="7">
        <f>INT(A30)</f>
        <v>4076</v>
      </c>
      <c r="B33" s="8">
        <f>INT(B30)</f>
        <v>10</v>
      </c>
      <c r="C33" s="8">
        <f>INT(C30)</f>
        <v>9</v>
      </c>
    </row>
    <row r="34" spans="1:3" ht="12.75" hidden="1">
      <c r="A34" s="8">
        <f>A30-A33</f>
        <v>0</v>
      </c>
      <c r="B34" s="8">
        <f>B30-B33</f>
        <v>0</v>
      </c>
      <c r="C34" s="8">
        <f>C30-C33</f>
        <v>0</v>
      </c>
    </row>
    <row r="35" spans="1:3" ht="12.75" hidden="1">
      <c r="A35" s="4">
        <f>A34*100</f>
        <v>0</v>
      </c>
      <c r="B35" s="4">
        <f>B34*100</f>
        <v>0</v>
      </c>
      <c r="C35" s="4">
        <f>C34*100</f>
        <v>0</v>
      </c>
    </row>
    <row r="36" spans="1:3" ht="12.75" hidden="1">
      <c r="A36" s="8"/>
      <c r="B36" s="8"/>
      <c r="C36" s="8"/>
    </row>
    <row r="37" spans="1:3" ht="12.75" hidden="1">
      <c r="A37" s="8"/>
      <c r="B37" s="8"/>
      <c r="C37" s="8"/>
    </row>
    <row r="38" ht="12.75" hidden="1"/>
    <row r="39" ht="12.75" hidden="1"/>
    <row r="40" ht="12.75" hidden="1"/>
    <row r="41" ht="12.75" hidden="1"/>
    <row r="42" ht="12.75" hidden="1">
      <c r="A42" s="4" t="str">
        <f>FIXED(A30)</f>
        <v>4.076,00</v>
      </c>
    </row>
    <row r="43" spans="1:3" ht="12.75" hidden="1">
      <c r="A43" s="12" t="str">
        <f>FIXED(A31)</f>
        <v>40.760,00</v>
      </c>
      <c r="B43" s="4" t="str">
        <f>FIXED(B31)</f>
        <v>366.840,00</v>
      </c>
      <c r="C43" s="4" t="str">
        <f>FIXED(C31)</f>
        <v>305,70</v>
      </c>
    </row>
  </sheetData>
  <sheetProtection password="CC05" sheet="1" objects="1" scenarios="1"/>
  <printOptions/>
  <pageMargins left="0.27" right="0.16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SEDAT</cp:lastModifiedBy>
  <cp:lastPrinted>2015-04-25T13:51:21Z</cp:lastPrinted>
  <dcterms:created xsi:type="dcterms:W3CDTF">2005-07-09T06:16:59Z</dcterms:created>
  <dcterms:modified xsi:type="dcterms:W3CDTF">2015-04-25T13:58:10Z</dcterms:modified>
  <cp:category/>
  <cp:version/>
  <cp:contentType/>
  <cp:contentStatus/>
</cp:coreProperties>
</file>