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45" windowWidth="11355" windowHeight="8445"/>
  </bookViews>
  <sheets>
    <sheet name="personel_dagitim" sheetId="5" r:id="rId1"/>
  </sheets>
  <definedNames>
    <definedName name="_xlnm.Print_Area" localSheetId="0">personel_dagitim!$A$1:$M$37</definedName>
  </definedNames>
  <calcPr calcId="145621"/>
</workbook>
</file>

<file path=xl/calcChain.xml><?xml version="1.0" encoding="utf-8"?>
<calcChain xmlns="http://schemas.openxmlformats.org/spreadsheetml/2006/main">
  <c r="G37" i="5" l="1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J37" i="5"/>
  <c r="J36" i="5"/>
  <c r="J35" i="5"/>
  <c r="J34" i="5"/>
  <c r="J33" i="5"/>
  <c r="J32" i="5"/>
  <c r="J31" i="5"/>
  <c r="J30" i="5"/>
  <c r="J29" i="5"/>
  <c r="J28" i="5"/>
  <c r="J27" i="5"/>
  <c r="J26" i="5"/>
  <c r="J25" i="5"/>
  <c r="J24" i="5"/>
  <c r="I5" i="5"/>
  <c r="E5" i="5" l="1"/>
  <c r="K5" i="5"/>
  <c r="F24" i="5"/>
  <c r="F25" i="5"/>
  <c r="F26" i="5"/>
  <c r="F28" i="5"/>
  <c r="F29" i="5"/>
  <c r="F30" i="5"/>
  <c r="F31" i="5"/>
  <c r="F27" i="5"/>
  <c r="F23" i="5"/>
  <c r="F22" i="5"/>
  <c r="D5" i="5"/>
  <c r="E36" i="5"/>
  <c r="F36" i="5" s="1"/>
  <c r="E37" i="5"/>
  <c r="F37" i="5" s="1"/>
  <c r="A33" i="5"/>
  <c r="A24" i="5"/>
  <c r="E30" i="5" s="1"/>
  <c r="A22" i="5"/>
  <c r="E31" i="5"/>
  <c r="I16" i="5"/>
  <c r="J15" i="5" l="1"/>
  <c r="E33" i="5" s="1"/>
  <c r="F33" i="5" s="1"/>
  <c r="J10" i="5"/>
  <c r="J9" i="5"/>
  <c r="N4" i="5"/>
  <c r="E34" i="5"/>
  <c r="E35" i="5"/>
  <c r="F35" i="5" s="1"/>
  <c r="J11" i="5"/>
  <c r="E21" i="5" s="1"/>
  <c r="J13" i="5"/>
  <c r="E25" i="5" s="1"/>
  <c r="J12" i="5"/>
  <c r="J14" i="5"/>
  <c r="E32" i="5" s="1"/>
  <c r="F32" i="5" s="1"/>
  <c r="J16" i="5" l="1"/>
  <c r="E20" i="5"/>
  <c r="E29" i="5"/>
  <c r="F20" i="5"/>
  <c r="F21" i="5"/>
  <c r="F34" i="5"/>
  <c r="E23" i="5"/>
  <c r="E22" i="5"/>
  <c r="E26" i="5"/>
  <c r="E27" i="5"/>
  <c r="E28" i="5"/>
  <c r="E24" i="5"/>
</calcChain>
</file>

<file path=xl/sharedStrings.xml><?xml version="1.0" encoding="utf-8"?>
<sst xmlns="http://schemas.openxmlformats.org/spreadsheetml/2006/main" count="63" uniqueCount="47">
  <si>
    <t>TOPLAM</t>
  </si>
  <si>
    <t>Öğretmen, Usta Öğretici ve Koordinatör Öğretmen</t>
  </si>
  <si>
    <t>Yazışma-Muhasebe İşlerini Yürüten Personel</t>
  </si>
  <si>
    <t>Temizlik Bakım ve Beslenme İşlerini Yürüten  Personel</t>
  </si>
  <si>
    <t>Başkan (Müdür)</t>
  </si>
  <si>
    <t>Temel Giderler (Materyal Alımı, Beslenme, SGK Prim ve Okulun Diğer Giderleri)</t>
  </si>
  <si>
    <t>A
Aylıklar İçin Belirlenen Katsayı</t>
  </si>
  <si>
    <t>B
Gündüz Öğretimi Göstergesi</t>
  </si>
  <si>
    <t>GİDER KALEMLERİ</t>
  </si>
  <si>
    <t>Yönetim K. Başkan ve Üye</t>
  </si>
  <si>
    <t>ÜCRET BELİRLEME TABLOSU</t>
  </si>
  <si>
    <t>ORAN</t>
  </si>
  <si>
    <t>MİKTAR</t>
  </si>
  <si>
    <t>C
Belirlenebilecek En Az Saat Ücreti
(A*B/10)</t>
  </si>
  <si>
    <t>Resmi Görevli</t>
  </si>
  <si>
    <t>SGK'lı</t>
  </si>
  <si>
    <t>F
Günlük Kulüp Etkinlik Saati Sayısı</t>
  </si>
  <si>
    <t>I
Kulübe Katılan Çocuk Sayısı</t>
  </si>
  <si>
    <t>H
Okulun Belirlediği Aylık Ücret
(E*F*G)</t>
  </si>
  <si>
    <t>J
Aylık Aidat Toplamı
(H*I)</t>
  </si>
  <si>
    <t>ÇOCUK KULÜPLERİ ÖRNEK BÜTÇE TABLOSU</t>
  </si>
  <si>
    <r>
      <t xml:space="preserve">Temel Giderler </t>
    </r>
    <r>
      <rPr>
        <sz val="9"/>
        <rFont val="Arial Tur"/>
        <charset val="162"/>
      </rPr>
      <t>(Materyal Alımı, Beslenme, SGK Prim ve Okulun Diğer Giderleri)</t>
    </r>
  </si>
  <si>
    <t>AÇIKLAMA 1</t>
  </si>
  <si>
    <t>AÇIKLAMA 2</t>
  </si>
  <si>
    <t xml:space="preserve">Kadro Durumu
</t>
  </si>
  <si>
    <t>Öğretmen</t>
  </si>
  <si>
    <t>İl/İlçe Milli Eğitim Müdürlüğü</t>
  </si>
  <si>
    <t>D 
Belirlenebilecek En Çok Saat Ücreti
(A*B/5)</t>
  </si>
  <si>
    <t>Usta Öğretici</t>
  </si>
  <si>
    <t>Koordinatör Öğretmen</t>
  </si>
  <si>
    <t xml:space="preserve">Aşçı </t>
  </si>
  <si>
    <t>EK-3</t>
  </si>
  <si>
    <t>Hizmetli</t>
  </si>
  <si>
    <t>Üye (Müdür Yardımcısı/Öğretmen)</t>
  </si>
  <si>
    <t>E
Okulun Belirlediği Saat Ücreti</t>
  </si>
  <si>
    <t>G
 Aylık Ortalama İş Günü Sayısı</t>
  </si>
  <si>
    <t>Gelir ve damga vergilerini hesaplayınız</t>
  </si>
  <si>
    <t>K
En Yüksek Devlet Memuru Brüt Aylığı</t>
  </si>
  <si>
    <t xml:space="preserve">
Brüt Ücret</t>
  </si>
  <si>
    <t>En Yüksek Devlet Memuru Brüt Aylığının %75'i</t>
  </si>
  <si>
    <t>En Yüksek Devlet Memuru Brüt Aylığının %50'i</t>
  </si>
  <si>
    <t>GİDER  KALEMLERİ  ÖZET  TABLOSU</t>
  </si>
  <si>
    <t xml:space="preserve">GİDER  KALEMLERİ  AYRINTI  TABLOSU </t>
  </si>
  <si>
    <t>Kulüp Yönetim Kurulu Başkanı ve Üyesi</t>
  </si>
  <si>
    <t>16.Maddenin 2.Fıkrasına Göre En Fazla Ödenecek Net Ücret</t>
  </si>
  <si>
    <t>İl Milli Eğitim Müdürlüğü Payı</t>
  </si>
  <si>
    <t>Merkez İlçe / İlçe Milli Eğitim Müdürlüğü Payı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</si>
</sst>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TL&quot;"/>
  </numFmts>
  <fonts count="19" x14ac:knownFonts="1">
    <font>
      <sz val="10"/>
      <name val="Arial Tur"/>
      <charset val="162"/>
    </font>
    <font>
      <sz val="10"/>
      <name val="Arial Tur"/>
      <charset val="162"/>
    </font>
    <font>
      <b/>
      <sz val="10"/>
      <name val="Arial Tur"/>
      <charset val="162"/>
    </font>
    <font>
      <sz val="8"/>
      <name val="Arial Tur"/>
      <charset val="162"/>
    </font>
    <font>
      <b/>
      <sz val="10"/>
      <color indexed="17"/>
      <name val="Arial Tur"/>
      <charset val="162"/>
    </font>
    <font>
      <sz val="12"/>
      <name val="Times New Roman"/>
      <family val="1"/>
      <charset val="162"/>
    </font>
    <font>
      <b/>
      <sz val="10"/>
      <color rgb="FF008000"/>
      <name val="Arial Tur"/>
      <charset val="162"/>
    </font>
    <font>
      <b/>
      <sz val="11"/>
      <color rgb="FF008000"/>
      <name val="Arial Tur"/>
      <charset val="162"/>
    </font>
    <font>
      <b/>
      <sz val="10"/>
      <color rgb="FFFF0000"/>
      <name val="Arial Tur"/>
      <charset val="162"/>
    </font>
    <font>
      <b/>
      <sz val="12"/>
      <name val="Arial Tur"/>
      <charset val="162"/>
    </font>
    <font>
      <sz val="9"/>
      <name val="Arial Tur"/>
      <charset val="162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i/>
      <sz val="10"/>
      <name val="Calibri"/>
      <family val="2"/>
      <charset val="162"/>
      <scheme val="minor"/>
    </font>
    <font>
      <b/>
      <sz val="10"/>
      <color rgb="FF00B050"/>
      <name val="Arial Tur"/>
      <charset val="162"/>
    </font>
    <font>
      <b/>
      <sz val="11"/>
      <name val="Arial Tur"/>
      <charset val="162"/>
    </font>
    <font>
      <b/>
      <sz val="10"/>
      <color theme="1"/>
      <name val="Arial Tur"/>
      <charset val="162"/>
    </font>
    <font>
      <b/>
      <sz val="11"/>
      <color theme="1"/>
      <name val="Arial Tur"/>
      <charset val="162"/>
    </font>
    <font>
      <sz val="10"/>
      <color theme="1"/>
      <name val="Arial Tur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8">
    <xf numFmtId="0" fontId="0" fillId="0" borderId="0" xfId="0"/>
    <xf numFmtId="0" fontId="0" fillId="0" borderId="0" xfId="0" applyProtection="1"/>
    <xf numFmtId="0" fontId="0" fillId="0" borderId="0" xfId="0" applyBorder="1" applyProtection="1"/>
    <xf numFmtId="0" fontId="0" fillId="0" borderId="0" xfId="0" applyAlignment="1" applyProtection="1">
      <alignment horizontal="center" vertical="center" wrapText="1"/>
    </xf>
    <xf numFmtId="0" fontId="2" fillId="0" borderId="0" xfId="0" applyFont="1" applyBorder="1" applyAlignment="1" applyProtection="1">
      <alignment vertical="center" textRotation="90" wrapText="1"/>
    </xf>
    <xf numFmtId="9" fontId="0" fillId="0" borderId="0" xfId="1" applyFont="1" applyProtection="1"/>
    <xf numFmtId="10" fontId="0" fillId="0" borderId="0" xfId="1" applyNumberFormat="1" applyFont="1" applyProtection="1"/>
    <xf numFmtId="9" fontId="0" fillId="0" borderId="0" xfId="1" applyNumberFormat="1" applyFont="1" applyProtection="1"/>
    <xf numFmtId="0" fontId="2" fillId="0" borderId="1" xfId="0" applyFont="1" applyBorder="1" applyAlignment="1" applyProtection="1">
      <alignment horizontal="center"/>
    </xf>
    <xf numFmtId="2" fontId="0" fillId="0" borderId="0" xfId="0" applyNumberFormat="1" applyProtection="1"/>
    <xf numFmtId="0" fontId="2" fillId="2" borderId="1" xfId="0" applyFont="1" applyFill="1" applyBorder="1" applyAlignment="1" applyProtection="1">
      <alignment horizontal="center" vertical="top" wrapText="1"/>
    </xf>
    <xf numFmtId="0" fontId="5" fillId="0" borderId="0" xfId="0" applyFont="1" applyBorder="1" applyAlignment="1" applyProtection="1">
      <alignment vertical="center" wrapText="1"/>
    </xf>
    <xf numFmtId="0" fontId="8" fillId="0" borderId="0" xfId="0" applyFont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2" fontId="12" fillId="0" borderId="2" xfId="0" applyNumberFormat="1" applyFont="1" applyBorder="1" applyAlignment="1" applyProtection="1">
      <alignment vertical="center" wrapText="1"/>
    </xf>
    <xf numFmtId="2" fontId="12" fillId="0" borderId="3" xfId="0" applyNumberFormat="1" applyFont="1" applyBorder="1" applyAlignment="1" applyProtection="1">
      <alignment vertical="center" wrapText="1"/>
    </xf>
    <xf numFmtId="0" fontId="12" fillId="0" borderId="4" xfId="0" applyFont="1" applyBorder="1" applyAlignment="1" applyProtection="1">
      <alignment vertical="center" wrapText="1"/>
      <protection locked="0"/>
    </xf>
    <xf numFmtId="0" fontId="12" fillId="0" borderId="1" xfId="0" applyFont="1" applyBorder="1" applyAlignment="1" applyProtection="1">
      <alignment vertical="center" wrapText="1"/>
      <protection locked="0"/>
    </xf>
    <xf numFmtId="2" fontId="12" fillId="0" borderId="1" xfId="0" applyNumberFormat="1" applyFont="1" applyBorder="1" applyAlignment="1" applyProtection="1">
      <alignment vertical="center" wrapText="1"/>
    </xf>
    <xf numFmtId="0" fontId="12" fillId="0" borderId="21" xfId="0" applyFont="1" applyBorder="1" applyAlignment="1" applyProtection="1">
      <alignment vertical="center" wrapText="1"/>
      <protection locked="0"/>
    </xf>
    <xf numFmtId="2" fontId="12" fillId="0" borderId="12" xfId="0" applyNumberFormat="1" applyFont="1" applyBorder="1" applyAlignment="1" applyProtection="1">
      <alignment vertical="center" wrapText="1"/>
    </xf>
    <xf numFmtId="0" fontId="12" fillId="0" borderId="2" xfId="0" applyFont="1" applyBorder="1" applyAlignment="1" applyProtection="1">
      <alignment vertical="center" wrapText="1"/>
      <protection locked="0"/>
    </xf>
    <xf numFmtId="0" fontId="12" fillId="0" borderId="3" xfId="0" applyFont="1" applyBorder="1" applyAlignment="1" applyProtection="1">
      <alignment vertical="center" wrapText="1"/>
      <protection locked="0"/>
    </xf>
    <xf numFmtId="0" fontId="12" fillId="0" borderId="23" xfId="0" applyFont="1" applyBorder="1" applyAlignment="1" applyProtection="1">
      <alignment vertical="center" wrapText="1"/>
      <protection locked="0"/>
    </xf>
    <xf numFmtId="0" fontId="12" fillId="0" borderId="12" xfId="0" applyFont="1" applyBorder="1" applyAlignment="1" applyProtection="1">
      <alignment vertical="center" wrapText="1"/>
      <protection locked="0"/>
    </xf>
    <xf numFmtId="0" fontId="11" fillId="2" borderId="12" xfId="0" applyFont="1" applyFill="1" applyBorder="1" applyAlignment="1" applyProtection="1">
      <alignment horizontal="center" vertical="center"/>
    </xf>
    <xf numFmtId="0" fontId="11" fillId="2" borderId="12" xfId="0" applyFont="1" applyFill="1" applyBorder="1" applyAlignment="1" applyProtection="1">
      <alignment horizontal="center" vertical="top" wrapText="1"/>
    </xf>
    <xf numFmtId="0" fontId="2" fillId="0" borderId="0" xfId="0" applyFont="1" applyFill="1" applyBorder="1" applyAlignment="1" applyProtection="1"/>
    <xf numFmtId="0" fontId="9" fillId="0" borderId="28" xfId="0" applyFont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 vertical="top" wrapText="1"/>
    </xf>
    <xf numFmtId="0" fontId="2" fillId="2" borderId="8" xfId="0" applyFont="1" applyFill="1" applyBorder="1" applyAlignment="1" applyProtection="1">
      <alignment horizontal="center" vertical="top" wrapText="1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164" fontId="16" fillId="0" borderId="3" xfId="0" applyNumberFormat="1" applyFont="1" applyBorder="1" applyAlignment="1" applyProtection="1">
      <alignment horizontal="center" vertical="center" wrapText="1"/>
    </xf>
    <xf numFmtId="164" fontId="7" fillId="0" borderId="3" xfId="0" applyNumberFormat="1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164" fontId="14" fillId="0" borderId="10" xfId="0" applyNumberFormat="1" applyFont="1" applyFill="1" applyBorder="1" applyAlignment="1" applyProtection="1">
      <alignment horizontal="center" vertical="center" wrapText="1"/>
      <protection locked="0"/>
    </xf>
    <xf numFmtId="9" fontId="2" fillId="0" borderId="3" xfId="1" applyFont="1" applyBorder="1" applyAlignment="1" applyProtection="1">
      <alignment horizontal="center"/>
    </xf>
    <xf numFmtId="164" fontId="12" fillId="0" borderId="4" xfId="0" applyNumberFormat="1" applyFont="1" applyBorder="1" applyAlignment="1" applyProtection="1">
      <alignment vertical="center" wrapText="1"/>
    </xf>
    <xf numFmtId="164" fontId="12" fillId="0" borderId="21" xfId="0" applyNumberFormat="1" applyFont="1" applyBorder="1" applyAlignment="1" applyProtection="1">
      <alignment vertical="center" wrapText="1"/>
    </xf>
    <xf numFmtId="164" fontId="12" fillId="0" borderId="2" xfId="0" applyNumberFormat="1" applyFont="1" applyBorder="1" applyAlignment="1" applyProtection="1">
      <alignment vertical="center" wrapText="1"/>
    </xf>
    <xf numFmtId="164" fontId="12" fillId="0" borderId="3" xfId="0" applyNumberFormat="1" applyFont="1" applyBorder="1" applyAlignment="1" applyProtection="1">
      <alignment vertical="center" wrapText="1"/>
    </xf>
    <xf numFmtId="164" fontId="12" fillId="0" borderId="1" xfId="0" applyNumberFormat="1" applyFont="1" applyBorder="1" applyAlignment="1" applyProtection="1">
      <alignment vertical="center" wrapText="1"/>
    </xf>
    <xf numFmtId="164" fontId="12" fillId="0" borderId="23" xfId="0" applyNumberFormat="1" applyFont="1" applyBorder="1" applyAlignment="1" applyProtection="1">
      <alignment vertical="center" wrapText="1"/>
    </xf>
    <xf numFmtId="0" fontId="2" fillId="0" borderId="0" xfId="0" applyFont="1" applyProtection="1"/>
    <xf numFmtId="164" fontId="17" fillId="0" borderId="3" xfId="0" applyNumberFormat="1" applyFont="1" applyBorder="1" applyAlignment="1" applyProtection="1">
      <alignment horizontal="center" vertical="center" wrapText="1"/>
    </xf>
    <xf numFmtId="9" fontId="18" fillId="0" borderId="1" xfId="1" applyFont="1" applyBorder="1" applyAlignment="1" applyProtection="1">
      <alignment horizontal="center"/>
    </xf>
    <xf numFmtId="164" fontId="12" fillId="0" borderId="1" xfId="0" applyNumberFormat="1" applyFont="1" applyBorder="1" applyAlignment="1" applyProtection="1">
      <alignment vertical="center"/>
    </xf>
    <xf numFmtId="9" fontId="18" fillId="0" borderId="1" xfId="1" applyFont="1" applyBorder="1" applyAlignment="1" applyProtection="1">
      <alignment horizontal="center" vertical="center" wrapText="1" shrinkToFit="1"/>
    </xf>
    <xf numFmtId="164" fontId="0" fillId="0" borderId="1" xfId="0" applyNumberFormat="1" applyBorder="1" applyAlignment="1" applyProtection="1">
      <alignment horizontal="center"/>
    </xf>
    <xf numFmtId="164" fontId="0" fillId="0" borderId="8" xfId="0" applyNumberFormat="1" applyBorder="1" applyAlignment="1" applyProtection="1">
      <alignment horizontal="center"/>
    </xf>
    <xf numFmtId="0" fontId="11" fillId="2" borderId="12" xfId="0" applyFont="1" applyFill="1" applyBorder="1" applyAlignment="1" applyProtection="1">
      <alignment horizontal="center" vertical="center" wrapText="1"/>
    </xf>
    <xf numFmtId="0" fontId="11" fillId="2" borderId="13" xfId="0" applyFont="1" applyFill="1" applyBorder="1" applyAlignment="1" applyProtection="1">
      <alignment horizontal="center" vertical="center" wrapText="1"/>
    </xf>
    <xf numFmtId="0" fontId="2" fillId="3" borderId="5" xfId="0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9" fillId="0" borderId="0" xfId="0" applyFont="1" applyBorder="1" applyAlignment="1" applyProtection="1">
      <alignment horizontal="center"/>
    </xf>
    <xf numFmtId="0" fontId="9" fillId="3" borderId="11" xfId="0" applyFont="1" applyFill="1" applyBorder="1" applyAlignment="1" applyProtection="1">
      <alignment horizontal="center" vertical="center" wrapText="1"/>
    </xf>
    <xf numFmtId="0" fontId="9" fillId="3" borderId="12" xfId="0" applyFont="1" applyFill="1" applyBorder="1" applyAlignment="1" applyProtection="1">
      <alignment horizontal="center" vertical="center" wrapText="1"/>
    </xf>
    <xf numFmtId="0" fontId="9" fillId="3" borderId="13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0" fillId="0" borderId="7" xfId="0" applyBorder="1" applyAlignment="1" applyProtection="1">
      <alignment horizontal="right" vertical="center" wrapText="1"/>
    </xf>
    <xf numFmtId="0" fontId="0" fillId="0" borderId="1" xfId="0" applyBorder="1" applyAlignment="1" applyProtection="1">
      <alignment horizontal="right" vertical="center" wrapText="1"/>
    </xf>
    <xf numFmtId="0" fontId="0" fillId="0" borderId="7" xfId="0" applyBorder="1" applyAlignment="1" applyProtection="1">
      <alignment horizontal="right"/>
    </xf>
    <xf numFmtId="0" fontId="0" fillId="0" borderId="1" xfId="0" applyBorder="1" applyAlignment="1" applyProtection="1">
      <alignment horizontal="right"/>
    </xf>
    <xf numFmtId="0" fontId="2" fillId="0" borderId="9" xfId="0" applyFont="1" applyBorder="1" applyAlignment="1" applyProtection="1">
      <alignment horizontal="right"/>
    </xf>
    <xf numFmtId="0" fontId="2" fillId="0" borderId="3" xfId="0" applyFont="1" applyBorder="1" applyAlignment="1" applyProtection="1">
      <alignment horizontal="right"/>
    </xf>
    <xf numFmtId="0" fontId="2" fillId="0" borderId="8" xfId="0" applyFont="1" applyBorder="1" applyAlignment="1" applyProtection="1">
      <alignment horizontal="center"/>
    </xf>
    <xf numFmtId="164" fontId="0" fillId="0" borderId="1" xfId="0" applyNumberFormat="1" applyBorder="1" applyAlignment="1" applyProtection="1">
      <alignment horizontal="center" vertical="center"/>
    </xf>
    <xf numFmtId="164" fontId="0" fillId="0" borderId="8" xfId="0" applyNumberFormat="1" applyBorder="1" applyAlignment="1" applyProtection="1">
      <alignment horizontal="center" vertical="center"/>
    </xf>
    <xf numFmtId="164" fontId="2" fillId="0" borderId="3" xfId="0" applyNumberFormat="1" applyFont="1" applyBorder="1" applyAlignment="1" applyProtection="1">
      <alignment horizontal="center"/>
    </xf>
    <xf numFmtId="164" fontId="2" fillId="0" borderId="10" xfId="0" applyNumberFormat="1" applyFont="1" applyBorder="1" applyAlignment="1" applyProtection="1">
      <alignment horizontal="center"/>
    </xf>
    <xf numFmtId="0" fontId="12" fillId="0" borderId="2" xfId="0" applyFont="1" applyBorder="1" applyAlignment="1" applyProtection="1">
      <alignment horizontal="left" vertical="center" wrapText="1"/>
    </xf>
    <xf numFmtId="0" fontId="12" fillId="0" borderId="6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left" vertical="center" wrapText="1"/>
    </xf>
    <xf numFmtId="0" fontId="12" fillId="0" borderId="8" xfId="0" applyFont="1" applyBorder="1" applyAlignment="1" applyProtection="1">
      <alignment horizontal="left" vertical="center" wrapText="1"/>
    </xf>
    <xf numFmtId="0" fontId="12" fillId="0" borderId="3" xfId="0" applyFont="1" applyBorder="1" applyAlignment="1" applyProtection="1">
      <alignment horizontal="left" vertical="center" wrapText="1"/>
    </xf>
    <xf numFmtId="0" fontId="12" fillId="0" borderId="10" xfId="0" applyFont="1" applyBorder="1" applyAlignment="1" applyProtection="1">
      <alignment horizontal="left" vertical="center" wrapText="1"/>
    </xf>
    <xf numFmtId="0" fontId="12" fillId="0" borderId="21" xfId="0" applyFont="1" applyBorder="1" applyAlignment="1" applyProtection="1">
      <alignment horizontal="left" vertical="center" wrapText="1"/>
    </xf>
    <xf numFmtId="0" fontId="12" fillId="0" borderId="14" xfId="0" applyFont="1" applyBorder="1" applyAlignment="1" applyProtection="1">
      <alignment horizontal="left" vertical="center" wrapText="1"/>
    </xf>
    <xf numFmtId="0" fontId="12" fillId="0" borderId="12" xfId="0" applyFont="1" applyBorder="1" applyAlignment="1" applyProtection="1">
      <alignment horizontal="left" vertical="center" wrapText="1"/>
    </xf>
    <xf numFmtId="0" fontId="12" fillId="0" borderId="13" xfId="0" applyFont="1" applyBorder="1" applyAlignment="1" applyProtection="1">
      <alignment horizontal="left" vertical="center" wrapText="1"/>
    </xf>
    <xf numFmtId="0" fontId="12" fillId="0" borderId="4" xfId="0" applyFont="1" applyBorder="1" applyAlignment="1" applyProtection="1">
      <alignment horizontal="left" vertical="center" wrapText="1"/>
    </xf>
    <xf numFmtId="0" fontId="12" fillId="0" borderId="15" xfId="0" applyFont="1" applyBorder="1" applyAlignment="1" applyProtection="1">
      <alignment horizontal="left" vertical="center" wrapText="1"/>
    </xf>
    <xf numFmtId="0" fontId="13" fillId="0" borderId="2" xfId="0" applyFont="1" applyBorder="1" applyAlignment="1" applyProtection="1">
      <alignment horizontal="left" vertical="center" wrapText="1"/>
    </xf>
    <xf numFmtId="0" fontId="12" fillId="3" borderId="21" xfId="0" applyFont="1" applyFill="1" applyBorder="1" applyAlignment="1" applyProtection="1">
      <alignment horizontal="left"/>
    </xf>
    <xf numFmtId="0" fontId="12" fillId="3" borderId="4" xfId="0" applyFont="1" applyFill="1" applyBorder="1" applyAlignment="1" applyProtection="1">
      <alignment horizontal="left"/>
    </xf>
    <xf numFmtId="0" fontId="12" fillId="3" borderId="15" xfId="0" applyFont="1" applyFill="1" applyBorder="1" applyAlignment="1" applyProtection="1">
      <alignment horizontal="left"/>
    </xf>
    <xf numFmtId="0" fontId="12" fillId="3" borderId="14" xfId="0" applyFont="1" applyFill="1" applyBorder="1" applyAlignment="1" applyProtection="1">
      <alignment horizontal="left"/>
    </xf>
    <xf numFmtId="0" fontId="13" fillId="0" borderId="1" xfId="0" applyFont="1" applyBorder="1" applyAlignment="1" applyProtection="1">
      <alignment horizontal="left" vertical="center" wrapText="1"/>
    </xf>
    <xf numFmtId="0" fontId="13" fillId="0" borderId="3" xfId="0" applyFont="1" applyBorder="1" applyAlignment="1" applyProtection="1">
      <alignment horizontal="left" vertical="center" wrapText="1"/>
    </xf>
    <xf numFmtId="0" fontId="13" fillId="0" borderId="4" xfId="0" applyFont="1" applyBorder="1" applyAlignment="1" applyProtection="1">
      <alignment horizontal="left" vertical="center"/>
    </xf>
    <xf numFmtId="0" fontId="13" fillId="0" borderId="4" xfId="0" applyFont="1" applyBorder="1" applyAlignment="1" applyProtection="1">
      <alignment horizontal="left" vertical="center" wrapText="1"/>
    </xf>
    <xf numFmtId="0" fontId="13" fillId="0" borderId="12" xfId="0" applyFont="1" applyBorder="1" applyAlignment="1" applyProtection="1">
      <alignment horizontal="left" vertical="center" wrapText="1"/>
    </xf>
    <xf numFmtId="0" fontId="15" fillId="3" borderId="5" xfId="0" applyFont="1" applyFill="1" applyBorder="1" applyAlignment="1" applyProtection="1">
      <alignment horizontal="center"/>
    </xf>
    <xf numFmtId="0" fontId="15" fillId="3" borderId="2" xfId="0" applyFont="1" applyFill="1" applyBorder="1" applyAlignment="1" applyProtection="1">
      <alignment horizontal="center"/>
    </xf>
    <xf numFmtId="0" fontId="15" fillId="3" borderId="6" xfId="0" applyFont="1" applyFill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 wrapText="1"/>
    </xf>
    <xf numFmtId="0" fontId="11" fillId="0" borderId="26" xfId="0" applyFont="1" applyBorder="1" applyAlignment="1" applyProtection="1">
      <alignment horizontal="center" vertical="center" textRotation="90" wrapText="1"/>
    </xf>
    <xf numFmtId="0" fontId="11" fillId="0" borderId="27" xfId="0" applyFont="1" applyBorder="1" applyAlignment="1" applyProtection="1">
      <alignment horizontal="center" vertical="center" textRotation="90" wrapText="1"/>
    </xf>
    <xf numFmtId="0" fontId="11" fillId="0" borderId="16" xfId="0" applyFont="1" applyBorder="1" applyAlignment="1" applyProtection="1">
      <alignment horizontal="center" vertical="center" textRotation="90" wrapText="1"/>
    </xf>
    <xf numFmtId="0" fontId="11" fillId="0" borderId="7" xfId="0" applyFont="1" applyBorder="1" applyAlignment="1" applyProtection="1">
      <alignment horizontal="center" vertical="center" textRotation="90" wrapText="1"/>
    </xf>
    <xf numFmtId="0" fontId="11" fillId="0" borderId="22" xfId="0" applyFont="1" applyBorder="1" applyAlignment="1" applyProtection="1">
      <alignment horizontal="center" vertical="center" textRotation="90" wrapText="1"/>
    </xf>
    <xf numFmtId="0" fontId="11" fillId="0" borderId="5" xfId="0" applyFont="1" applyBorder="1" applyAlignment="1" applyProtection="1">
      <alignment horizontal="center" vertical="center" textRotation="90" wrapText="1"/>
    </xf>
    <xf numFmtId="0" fontId="11" fillId="0" borderId="9" xfId="0" applyFont="1" applyBorder="1" applyAlignment="1" applyProtection="1">
      <alignment horizontal="center" vertical="center" textRotation="90" wrapText="1"/>
    </xf>
    <xf numFmtId="0" fontId="11" fillId="0" borderId="24" xfId="0" applyFont="1" applyBorder="1" applyAlignment="1" applyProtection="1">
      <alignment horizontal="center" vertical="center" wrapText="1"/>
    </xf>
    <xf numFmtId="0" fontId="11" fillId="0" borderId="17" xfId="0" applyFont="1" applyBorder="1" applyAlignment="1" applyProtection="1">
      <alignment horizontal="center" vertical="center" wrapText="1"/>
    </xf>
    <xf numFmtId="0" fontId="11" fillId="0" borderId="25" xfId="0" applyFont="1" applyBorder="1" applyAlignment="1" applyProtection="1">
      <alignment horizontal="center" vertical="center" wrapText="1"/>
    </xf>
    <xf numFmtId="0" fontId="11" fillId="0" borderId="18" xfId="0" applyFont="1" applyBorder="1" applyAlignment="1" applyProtection="1">
      <alignment horizontal="center"/>
    </xf>
    <xf numFmtId="0" fontId="11" fillId="0" borderId="19" xfId="0" applyFont="1" applyBorder="1" applyAlignment="1" applyProtection="1">
      <alignment horizontal="center"/>
    </xf>
    <xf numFmtId="0" fontId="11" fillId="0" borderId="20" xfId="0" applyFont="1" applyBorder="1" applyAlignment="1" applyProtection="1">
      <alignment horizontal="center"/>
    </xf>
    <xf numFmtId="0" fontId="11" fillId="2" borderId="11" xfId="0" applyFont="1" applyFill="1" applyBorder="1" applyAlignment="1" applyProtection="1">
      <alignment horizontal="center" vertical="center" wrapText="1"/>
    </xf>
    <xf numFmtId="0" fontId="11" fillId="0" borderId="11" xfId="0" applyFont="1" applyBorder="1" applyAlignment="1" applyProtection="1">
      <alignment horizontal="center" vertical="center" wrapText="1"/>
    </xf>
    <xf numFmtId="0" fontId="11" fillId="0" borderId="12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left" vertical="center" wrapText="1"/>
      <protection locked="0"/>
    </xf>
    <xf numFmtId="0" fontId="12" fillId="0" borderId="3" xfId="0" applyFont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Yüzde" xfId="1" builtinId="5"/>
  </cellStyles>
  <dxfs count="0"/>
  <tableStyles count="0" defaultTableStyle="TableStyleMedium9" defaultPivotStyle="PivotStyleLight16"/>
  <colors>
    <mruColors>
      <color rgb="FFE4E4E4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O38"/>
  <sheetViews>
    <sheetView showZeros="0" tabSelected="1" topLeftCell="B4" zoomScale="80" zoomScaleNormal="80" zoomScaleSheetLayoutView="90" workbookViewId="0">
      <selection activeCell="C22" sqref="C22:D22"/>
    </sheetView>
  </sheetViews>
  <sheetFormatPr defaultRowHeight="12.75" x14ac:dyDescent="0.2"/>
  <cols>
    <col min="1" max="1" width="8.42578125" style="1" hidden="1" customWidth="1"/>
    <col min="2" max="2" width="13.140625" style="1" customWidth="1"/>
    <col min="3" max="3" width="20.28515625" style="1" customWidth="1"/>
    <col min="4" max="4" width="16" style="1" customWidth="1"/>
    <col min="5" max="5" width="16.5703125" style="1" customWidth="1"/>
    <col min="6" max="6" width="21.5703125" style="1" customWidth="1"/>
    <col min="7" max="7" width="14.140625" style="1" customWidth="1"/>
    <col min="8" max="8" width="13" style="1" customWidth="1"/>
    <col min="9" max="9" width="12.42578125" style="1" customWidth="1"/>
    <col min="10" max="10" width="17.5703125" style="1" customWidth="1"/>
    <col min="11" max="11" width="17" style="1" customWidth="1"/>
    <col min="12" max="12" width="16.7109375" style="1" customWidth="1"/>
    <col min="13" max="13" width="8.5703125" style="1" customWidth="1"/>
    <col min="14" max="14" width="26.28515625" style="1" customWidth="1"/>
    <col min="15" max="16384" width="9.140625" style="1"/>
  </cols>
  <sheetData>
    <row r="1" spans="1:14" ht="15.75" x14ac:dyDescent="0.25">
      <c r="B1" s="57" t="s">
        <v>20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45" t="s">
        <v>31</v>
      </c>
    </row>
    <row r="2" spans="1:14" ht="6" customHeight="1" thickBot="1" x14ac:dyDescent="0.3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4" x14ac:dyDescent="0.2">
      <c r="B3" s="54" t="s">
        <v>10</v>
      </c>
      <c r="C3" s="55"/>
      <c r="D3" s="55"/>
      <c r="E3" s="55"/>
      <c r="F3" s="55"/>
      <c r="G3" s="55"/>
      <c r="H3" s="55"/>
      <c r="I3" s="55"/>
      <c r="J3" s="55"/>
      <c r="K3" s="55"/>
      <c r="L3" s="56"/>
    </row>
    <row r="4" spans="1:14" s="3" customFormat="1" ht="74.25" customHeight="1" x14ac:dyDescent="0.2">
      <c r="B4" s="30" t="s">
        <v>6</v>
      </c>
      <c r="C4" s="10" t="s">
        <v>7</v>
      </c>
      <c r="D4" s="10" t="s">
        <v>13</v>
      </c>
      <c r="E4" s="10" t="s">
        <v>27</v>
      </c>
      <c r="F4" s="10" t="s">
        <v>34</v>
      </c>
      <c r="G4" s="10" t="s">
        <v>16</v>
      </c>
      <c r="H4" s="10" t="s">
        <v>35</v>
      </c>
      <c r="I4" s="10" t="s">
        <v>18</v>
      </c>
      <c r="J4" s="10" t="s">
        <v>17</v>
      </c>
      <c r="K4" s="10" t="s">
        <v>19</v>
      </c>
      <c r="L4" s="31" t="s">
        <v>37</v>
      </c>
      <c r="N4" s="12" t="str">
        <f>IF(F5&gt;E5,"DİKKAT!!! LİMİT ÜSTÜNDE ÜCRET BELİRLEDİNİZ",IF(F5&lt;D5,"DİKKAT!!!LİMİT ALTINDA ÜCRET BELİRLEDİNİZ",""))</f>
        <v/>
      </c>
    </row>
    <row r="5" spans="1:14" s="14" customFormat="1" ht="21" customHeight="1" thickBot="1" x14ac:dyDescent="0.25">
      <c r="B5" s="32">
        <v>7.6997999999999997E-2</v>
      </c>
      <c r="C5" s="33">
        <v>140</v>
      </c>
      <c r="D5" s="34">
        <f>B5*C5/10</f>
        <v>1.0779719999999999</v>
      </c>
      <c r="E5" s="34">
        <f>B5*C5/5</f>
        <v>2.1559439999999999</v>
      </c>
      <c r="F5" s="35">
        <v>2</v>
      </c>
      <c r="G5" s="36">
        <v>5</v>
      </c>
      <c r="H5" s="36">
        <v>20</v>
      </c>
      <c r="I5" s="46">
        <f>ROUNDDOWN(F5*G5*H5,0)</f>
        <v>200</v>
      </c>
      <c r="J5" s="36">
        <v>60</v>
      </c>
      <c r="K5" s="34">
        <f>J5*I5</f>
        <v>12000</v>
      </c>
      <c r="L5" s="37">
        <v>731</v>
      </c>
    </row>
    <row r="6" spans="1:14" ht="9" customHeight="1" thickBot="1" x14ac:dyDescent="0.25"/>
    <row r="7" spans="1:14" ht="15" x14ac:dyDescent="0.25">
      <c r="C7" s="28"/>
      <c r="D7" s="28"/>
      <c r="E7" s="96" t="s">
        <v>41</v>
      </c>
      <c r="F7" s="97"/>
      <c r="G7" s="97"/>
      <c r="H7" s="97"/>
      <c r="I7" s="97"/>
      <c r="J7" s="97"/>
      <c r="K7" s="98"/>
    </row>
    <row r="8" spans="1:14" x14ac:dyDescent="0.2">
      <c r="C8" s="2"/>
      <c r="D8" s="2"/>
      <c r="E8" s="61" t="s">
        <v>8</v>
      </c>
      <c r="F8" s="62"/>
      <c r="G8" s="62"/>
      <c r="H8" s="62"/>
      <c r="I8" s="8" t="s">
        <v>11</v>
      </c>
      <c r="J8" s="62" t="s">
        <v>12</v>
      </c>
      <c r="K8" s="69"/>
    </row>
    <row r="9" spans="1:14" ht="28.5" customHeight="1" x14ac:dyDescent="0.2">
      <c r="E9" s="63" t="s">
        <v>21</v>
      </c>
      <c r="F9" s="64"/>
      <c r="G9" s="64"/>
      <c r="H9" s="64"/>
      <c r="I9" s="49">
        <v>0.33</v>
      </c>
      <c r="J9" s="70">
        <f>$K$5*I9</f>
        <v>3960</v>
      </c>
      <c r="K9" s="71"/>
    </row>
    <row r="10" spans="1:14" ht="15" customHeight="1" x14ac:dyDescent="0.2">
      <c r="E10" s="65" t="s">
        <v>45</v>
      </c>
      <c r="F10" s="66"/>
      <c r="G10" s="66"/>
      <c r="H10" s="66"/>
      <c r="I10" s="49">
        <v>0.02</v>
      </c>
      <c r="J10" s="70">
        <f>$K$5*I10</f>
        <v>240</v>
      </c>
      <c r="K10" s="71"/>
    </row>
    <row r="11" spans="1:14" x14ac:dyDescent="0.2">
      <c r="E11" s="65" t="s">
        <v>46</v>
      </c>
      <c r="F11" s="66"/>
      <c r="G11" s="66"/>
      <c r="H11" s="66"/>
      <c r="I11" s="47">
        <v>0.02</v>
      </c>
      <c r="J11" s="50">
        <f t="shared" ref="J11:J15" si="0">$K$5*I11</f>
        <v>240</v>
      </c>
      <c r="K11" s="51"/>
    </row>
    <row r="12" spans="1:14" x14ac:dyDescent="0.2">
      <c r="E12" s="65" t="s">
        <v>43</v>
      </c>
      <c r="F12" s="66"/>
      <c r="G12" s="66"/>
      <c r="H12" s="66"/>
      <c r="I12" s="47">
        <v>0.12</v>
      </c>
      <c r="J12" s="50">
        <f t="shared" si="0"/>
        <v>1440</v>
      </c>
      <c r="K12" s="51"/>
    </row>
    <row r="13" spans="1:14" x14ac:dyDescent="0.2">
      <c r="E13" s="65" t="s">
        <v>1</v>
      </c>
      <c r="F13" s="66"/>
      <c r="G13" s="66"/>
      <c r="H13" s="66"/>
      <c r="I13" s="47">
        <v>0.45</v>
      </c>
      <c r="J13" s="50">
        <f t="shared" si="0"/>
        <v>5400</v>
      </c>
      <c r="K13" s="51"/>
    </row>
    <row r="14" spans="1:14" x14ac:dyDescent="0.2">
      <c r="E14" s="65" t="s">
        <v>2</v>
      </c>
      <c r="F14" s="66"/>
      <c r="G14" s="66"/>
      <c r="H14" s="66"/>
      <c r="I14" s="47">
        <v>0.02</v>
      </c>
      <c r="J14" s="50">
        <f t="shared" si="0"/>
        <v>240</v>
      </c>
      <c r="K14" s="51"/>
    </row>
    <row r="15" spans="1:14" x14ac:dyDescent="0.2">
      <c r="E15" s="65" t="s">
        <v>3</v>
      </c>
      <c r="F15" s="66"/>
      <c r="G15" s="66"/>
      <c r="H15" s="66"/>
      <c r="I15" s="47">
        <v>0.04</v>
      </c>
      <c r="J15" s="50">
        <f t="shared" si="0"/>
        <v>480</v>
      </c>
      <c r="K15" s="51"/>
    </row>
    <row r="16" spans="1:14" ht="13.5" thickBot="1" x14ac:dyDescent="0.25">
      <c r="A16" s="1" t="s">
        <v>14</v>
      </c>
      <c r="E16" s="67" t="s">
        <v>0</v>
      </c>
      <c r="F16" s="68"/>
      <c r="G16" s="68"/>
      <c r="H16" s="68"/>
      <c r="I16" s="38">
        <f>SUM(I9:I15)</f>
        <v>1</v>
      </c>
      <c r="J16" s="72">
        <f>SUM(J9:K15)</f>
        <v>12000</v>
      </c>
      <c r="K16" s="73"/>
    </row>
    <row r="17" spans="1:15" ht="7.5" customHeight="1" thickBot="1" x14ac:dyDescent="0.25">
      <c r="A17" s="1" t="s">
        <v>15</v>
      </c>
    </row>
    <row r="18" spans="1:15" ht="19.5" customHeight="1" thickBot="1" x14ac:dyDescent="0.25">
      <c r="B18" s="58" t="s">
        <v>42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60"/>
      <c r="N18" s="13"/>
    </row>
    <row r="19" spans="1:15" ht="46.5" customHeight="1" thickBot="1" x14ac:dyDescent="0.25">
      <c r="B19" s="113" t="s">
        <v>8</v>
      </c>
      <c r="C19" s="52"/>
      <c r="D19" s="26" t="s">
        <v>24</v>
      </c>
      <c r="E19" s="27" t="s">
        <v>38</v>
      </c>
      <c r="F19" s="27" t="s">
        <v>44</v>
      </c>
      <c r="G19" s="52" t="s">
        <v>22</v>
      </c>
      <c r="H19" s="52"/>
      <c r="I19" s="52"/>
      <c r="J19" s="52" t="s">
        <v>23</v>
      </c>
      <c r="K19" s="52"/>
      <c r="L19" s="52"/>
      <c r="M19" s="53"/>
    </row>
    <row r="20" spans="1:15" ht="35.25" customHeight="1" x14ac:dyDescent="0.2">
      <c r="A20" s="2"/>
      <c r="B20" s="107" t="s">
        <v>5</v>
      </c>
      <c r="C20" s="108"/>
      <c r="D20" s="109"/>
      <c r="E20" s="39">
        <f>J9</f>
        <v>3960</v>
      </c>
      <c r="F20" s="39">
        <f>E20</f>
        <v>3960</v>
      </c>
      <c r="G20" s="88"/>
      <c r="H20" s="88"/>
      <c r="I20" s="88"/>
      <c r="J20" s="88"/>
      <c r="K20" s="88"/>
      <c r="L20" s="88"/>
      <c r="M20" s="89"/>
    </row>
    <row r="21" spans="1:15" ht="16.5" customHeight="1" thickBot="1" x14ac:dyDescent="0.25">
      <c r="A21" s="2"/>
      <c r="B21" s="110" t="s">
        <v>26</v>
      </c>
      <c r="C21" s="111"/>
      <c r="D21" s="112"/>
      <c r="E21" s="40">
        <f>J11</f>
        <v>240</v>
      </c>
      <c r="F21" s="40">
        <f>E21</f>
        <v>240</v>
      </c>
      <c r="G21" s="87"/>
      <c r="H21" s="87"/>
      <c r="I21" s="87"/>
      <c r="J21" s="87"/>
      <c r="K21" s="87"/>
      <c r="L21" s="87"/>
      <c r="M21" s="90"/>
    </row>
    <row r="22" spans="1:15" ht="20.25" customHeight="1" x14ac:dyDescent="0.2">
      <c r="A22" s="99">
        <f>COUNTA(C22:C23)</f>
        <v>2</v>
      </c>
      <c r="B22" s="100" t="s">
        <v>9</v>
      </c>
      <c r="C22" s="116" t="s">
        <v>4</v>
      </c>
      <c r="D22" s="116"/>
      <c r="E22" s="41">
        <f>J12/A22</f>
        <v>720</v>
      </c>
      <c r="F22" s="41">
        <f>L5*0.75</f>
        <v>548.25</v>
      </c>
      <c r="G22" s="86" t="s">
        <v>39</v>
      </c>
      <c r="H22" s="86"/>
      <c r="I22" s="86"/>
      <c r="J22" s="74" t="s">
        <v>36</v>
      </c>
      <c r="K22" s="74"/>
      <c r="L22" s="74"/>
      <c r="M22" s="75"/>
    </row>
    <row r="23" spans="1:15" ht="20.25" customHeight="1" thickBot="1" x14ac:dyDescent="0.25">
      <c r="A23" s="99"/>
      <c r="B23" s="101"/>
      <c r="C23" s="117" t="s">
        <v>33</v>
      </c>
      <c r="D23" s="117"/>
      <c r="E23" s="42">
        <f>J12/A22</f>
        <v>720</v>
      </c>
      <c r="F23" s="42">
        <f>L5*0.5</f>
        <v>365.5</v>
      </c>
      <c r="G23" s="91" t="s">
        <v>40</v>
      </c>
      <c r="H23" s="91"/>
      <c r="I23" s="91"/>
      <c r="J23" s="76" t="s">
        <v>36</v>
      </c>
      <c r="K23" s="76"/>
      <c r="L23" s="76"/>
      <c r="M23" s="77"/>
    </row>
    <row r="24" spans="1:15" ht="24.75" customHeight="1" x14ac:dyDescent="0.2">
      <c r="A24" s="99">
        <f>COUNTA(C24:C31)</f>
        <v>6</v>
      </c>
      <c r="B24" s="102" t="s">
        <v>1</v>
      </c>
      <c r="C24" s="17" t="s">
        <v>25</v>
      </c>
      <c r="D24" s="17" t="s">
        <v>14</v>
      </c>
      <c r="E24" s="39">
        <f t="shared" ref="E24:E31" si="1">IF(C24&gt;0,$J$13/$A$24,0)</f>
        <v>900</v>
      </c>
      <c r="F24" s="39">
        <f t="shared" ref="F24:F31" si="2">IF(D24="Resmi Görevli",$L$5*0.8,IF(D24="SGK'lı",$L$5*1.4,IF(AND(C24&gt;0,0=D24),"Kadro durumunu giriniz",0)))</f>
        <v>584.80000000000007</v>
      </c>
      <c r="G24" s="94" t="str">
        <f t="shared" ref="G24:G31" si="3">IF(D24="Resmi Görevli","En Yüksek Devlet Memuru Brüt Aylığının %80'i",IF(D24="SGK'lı","En Yüksek Devlet Memuru Brüt Aylığının %140'ı",IF(AND(C24&gt;0,D24=0),"Kadro durumunu giriniz",0)))</f>
        <v>En Yüksek Devlet Memuru Brüt Aylığının %80'i</v>
      </c>
      <c r="H24" s="94"/>
      <c r="I24" s="94"/>
      <c r="J24" s="84" t="str">
        <f t="shared" ref="J24:J31" si="4">IF(D24="Resmi Görevli","Gelir ve damga vergilerini hesaplayınız",IF(D24="SGK'lı","Gelir ve damga vergisi ile SGK prim ve diğer kesintileri hesaplayınız.",IF(AND(C24&gt;0,D24=0),"Kesintiler için kadro durumunu giriniz",0)))</f>
        <v>Gelir ve damga vergilerini hesaplayınız</v>
      </c>
      <c r="K24" s="84"/>
      <c r="L24" s="84"/>
      <c r="M24" s="85"/>
      <c r="O24" s="7"/>
    </row>
    <row r="25" spans="1:15" ht="24.75" customHeight="1" x14ac:dyDescent="0.2">
      <c r="A25" s="99"/>
      <c r="B25" s="103"/>
      <c r="C25" s="18" t="s">
        <v>25</v>
      </c>
      <c r="D25" s="18" t="s">
        <v>15</v>
      </c>
      <c r="E25" s="43">
        <f t="shared" si="1"/>
        <v>900</v>
      </c>
      <c r="F25" s="43">
        <f t="shared" si="2"/>
        <v>1023.4</v>
      </c>
      <c r="G25" s="94" t="str">
        <f t="shared" si="3"/>
        <v>En Yüksek Devlet Memuru Brüt Aylığının %140'ı</v>
      </c>
      <c r="H25" s="94"/>
      <c r="I25" s="94"/>
      <c r="J25" s="76" t="str">
        <f t="shared" si="4"/>
        <v>Gelir ve damga vergisi ile SGK prim ve diğer kesintileri hesaplayınız.</v>
      </c>
      <c r="K25" s="76"/>
      <c r="L25" s="76"/>
      <c r="M25" s="77"/>
      <c r="O25" s="5"/>
    </row>
    <row r="26" spans="1:15" ht="24.75" customHeight="1" x14ac:dyDescent="0.2">
      <c r="A26" s="99"/>
      <c r="B26" s="103"/>
      <c r="C26" s="18" t="s">
        <v>28</v>
      </c>
      <c r="D26" s="18" t="s">
        <v>15</v>
      </c>
      <c r="E26" s="43">
        <f t="shared" si="1"/>
        <v>900</v>
      </c>
      <c r="F26" s="43">
        <f t="shared" si="2"/>
        <v>1023.4</v>
      </c>
      <c r="G26" s="94" t="str">
        <f t="shared" si="3"/>
        <v>En Yüksek Devlet Memuru Brüt Aylığının %140'ı</v>
      </c>
      <c r="H26" s="94"/>
      <c r="I26" s="94"/>
      <c r="J26" s="76" t="str">
        <f t="shared" si="4"/>
        <v>Gelir ve damga vergisi ile SGK prim ve diğer kesintileri hesaplayınız.</v>
      </c>
      <c r="K26" s="76"/>
      <c r="L26" s="76"/>
      <c r="M26" s="77"/>
      <c r="O26" s="6"/>
    </row>
    <row r="27" spans="1:15" ht="24.75" customHeight="1" x14ac:dyDescent="0.2">
      <c r="A27" s="99"/>
      <c r="B27" s="103"/>
      <c r="C27" s="18" t="s">
        <v>29</v>
      </c>
      <c r="D27" s="18" t="s">
        <v>14</v>
      </c>
      <c r="E27" s="43">
        <f t="shared" si="1"/>
        <v>900</v>
      </c>
      <c r="F27" s="43">
        <f t="shared" si="2"/>
        <v>584.80000000000007</v>
      </c>
      <c r="G27" s="94" t="str">
        <f t="shared" si="3"/>
        <v>En Yüksek Devlet Memuru Brüt Aylığının %80'i</v>
      </c>
      <c r="H27" s="94"/>
      <c r="I27" s="94"/>
      <c r="J27" s="76" t="str">
        <f t="shared" si="4"/>
        <v>Gelir ve damga vergilerini hesaplayınız</v>
      </c>
      <c r="K27" s="76"/>
      <c r="L27" s="76"/>
      <c r="M27" s="77"/>
    </row>
    <row r="28" spans="1:15" ht="24.75" customHeight="1" x14ac:dyDescent="0.2">
      <c r="A28" s="99"/>
      <c r="B28" s="103"/>
      <c r="C28" s="18" t="s">
        <v>29</v>
      </c>
      <c r="D28" s="18" t="s">
        <v>15</v>
      </c>
      <c r="E28" s="43">
        <f t="shared" si="1"/>
        <v>900</v>
      </c>
      <c r="F28" s="43">
        <f t="shared" si="2"/>
        <v>1023.4</v>
      </c>
      <c r="G28" s="94" t="str">
        <f t="shared" si="3"/>
        <v>En Yüksek Devlet Memuru Brüt Aylığının %140'ı</v>
      </c>
      <c r="H28" s="94"/>
      <c r="I28" s="94"/>
      <c r="J28" s="76" t="str">
        <f t="shared" si="4"/>
        <v>Gelir ve damga vergisi ile SGK prim ve diğer kesintileri hesaplayınız.</v>
      </c>
      <c r="K28" s="76"/>
      <c r="L28" s="76"/>
      <c r="M28" s="77"/>
    </row>
    <row r="29" spans="1:15" ht="24.75" customHeight="1" x14ac:dyDescent="0.2">
      <c r="A29" s="99"/>
      <c r="B29" s="103"/>
      <c r="C29" s="18" t="s">
        <v>28</v>
      </c>
      <c r="D29" s="18"/>
      <c r="E29" s="43">
        <f t="shared" si="1"/>
        <v>900</v>
      </c>
      <c r="F29" s="48" t="str">
        <f t="shared" si="2"/>
        <v>Kadro durumunu giriniz</v>
      </c>
      <c r="G29" s="93" t="str">
        <f t="shared" si="3"/>
        <v>Kadro durumunu giriniz</v>
      </c>
      <c r="H29" s="93"/>
      <c r="I29" s="93"/>
      <c r="J29" s="76" t="str">
        <f t="shared" si="4"/>
        <v>Kesintiler için kadro durumunu giriniz</v>
      </c>
      <c r="K29" s="76"/>
      <c r="L29" s="76"/>
      <c r="M29" s="77"/>
    </row>
    <row r="30" spans="1:15" ht="24.75" customHeight="1" x14ac:dyDescent="0.2">
      <c r="A30" s="99"/>
      <c r="B30" s="103"/>
      <c r="C30" s="18"/>
      <c r="D30" s="18"/>
      <c r="E30" s="43">
        <f t="shared" si="1"/>
        <v>0</v>
      </c>
      <c r="F30" s="43">
        <f t="shared" si="2"/>
        <v>0</v>
      </c>
      <c r="G30" s="94">
        <f t="shared" si="3"/>
        <v>0</v>
      </c>
      <c r="H30" s="94"/>
      <c r="I30" s="94"/>
      <c r="J30" s="76">
        <f t="shared" si="4"/>
        <v>0</v>
      </c>
      <c r="K30" s="76"/>
      <c r="L30" s="76"/>
      <c r="M30" s="77"/>
    </row>
    <row r="31" spans="1:15" ht="24.75" customHeight="1" thickBot="1" x14ac:dyDescent="0.25">
      <c r="A31" s="99"/>
      <c r="B31" s="104"/>
      <c r="C31" s="20"/>
      <c r="D31" s="24"/>
      <c r="E31" s="44">
        <f t="shared" si="1"/>
        <v>0</v>
      </c>
      <c r="F31" s="40">
        <f t="shared" si="2"/>
        <v>0</v>
      </c>
      <c r="G31" s="94">
        <f t="shared" si="3"/>
        <v>0</v>
      </c>
      <c r="H31" s="94"/>
      <c r="I31" s="94"/>
      <c r="J31" s="80">
        <f t="shared" si="4"/>
        <v>0</v>
      </c>
      <c r="K31" s="80"/>
      <c r="L31" s="80"/>
      <c r="M31" s="81"/>
    </row>
    <row r="32" spans="1:15" ht="27" customHeight="1" thickBot="1" x14ac:dyDescent="0.25">
      <c r="A32" s="2"/>
      <c r="B32" s="114" t="s">
        <v>2</v>
      </c>
      <c r="C32" s="115"/>
      <c r="D32" s="25" t="s">
        <v>14</v>
      </c>
      <c r="E32" s="21">
        <f>J14</f>
        <v>240</v>
      </c>
      <c r="F32" s="21">
        <f t="shared" ref="F32:F37" si="5">IF(E32&gt;$L$5*0.4,$L$5*0.4,E32)</f>
        <v>240</v>
      </c>
      <c r="G32" s="95" t="str">
        <f>IF(D32="Resmi Görevli","En Yüksek Devlet Memuru Brüt Aylığı %40'ı",IF(D32="SGK'lı","En Yüksek Devlet Memuru Brüt Aylığı %40'ı",IF(AND(B32&gt;0,D32=0),"Kadro durumunu giriniz",0)))</f>
        <v>En Yüksek Devlet Memuru Brüt Aylığı %40'ı</v>
      </c>
      <c r="H32" s="95"/>
      <c r="I32" s="95"/>
      <c r="J32" s="82" t="str">
        <f>IF(D32="Resmi Görevli","Gelir ve damga vergilerini hesaplayınız",IF(D32="SGK'lı","Gelir ve damga vergisi ile SGK prim ve diğer kesintileri hesaplayınız.",IF(AND(B32&gt;0,D32=0),"Kesintiler için kadro durumunu giriniz",0)))</f>
        <v>Gelir ve damga vergilerini hesaplayınız</v>
      </c>
      <c r="K32" s="82"/>
      <c r="L32" s="82"/>
      <c r="M32" s="83"/>
    </row>
    <row r="33" spans="1:13" ht="17.25" customHeight="1" x14ac:dyDescent="0.2">
      <c r="A33" s="99">
        <f>COUNTA(C33:C37)</f>
        <v>2</v>
      </c>
      <c r="B33" s="105" t="s">
        <v>3</v>
      </c>
      <c r="C33" s="22" t="s">
        <v>32</v>
      </c>
      <c r="D33" s="22" t="s">
        <v>14</v>
      </c>
      <c r="E33" s="15">
        <f>IF(C33&gt;0,$J$15/$A$33,0)</f>
        <v>240</v>
      </c>
      <c r="F33" s="15">
        <f t="shared" si="5"/>
        <v>240</v>
      </c>
      <c r="G33" s="91" t="str">
        <f>IF(D33="Resmi Görevli","En Yüksek Devlet Memuru Brüt Aylığı %40'ı",IF(D33="SGK'lı","En Yüksek Devlet Memuru Brüt Aylığı %40'ı",IF(AND(C33&gt;0,D33=0),"Kadro durumunu giriniz",0)))</f>
        <v>En Yüksek Devlet Memuru Brüt Aylığı %40'ı</v>
      </c>
      <c r="H33" s="91"/>
      <c r="I33" s="91"/>
      <c r="J33" s="74" t="str">
        <f>IF(D33="Resmi Görevli","Gelir ve damga vergilerini hesaplayınız",IF(D33="SGK'lı","Gelir ve damga vergisi ile SGK prim ve diğer kesintileri hesaplayınız.",IF(AND(C33&gt;0,D33=0),"Kesintiler için kadro durumunu giriniz",0)))</f>
        <v>Gelir ve damga vergilerini hesaplayınız</v>
      </c>
      <c r="K33" s="74"/>
      <c r="L33" s="74"/>
      <c r="M33" s="75"/>
    </row>
    <row r="34" spans="1:13" ht="17.25" customHeight="1" x14ac:dyDescent="0.2">
      <c r="A34" s="99"/>
      <c r="B34" s="103"/>
      <c r="C34" s="18" t="s">
        <v>30</v>
      </c>
      <c r="D34" s="18" t="s">
        <v>15</v>
      </c>
      <c r="E34" s="19">
        <f>IF(C34&gt;0,$J$15/$A$33,0)</f>
        <v>240</v>
      </c>
      <c r="F34" s="19">
        <f t="shared" si="5"/>
        <v>240</v>
      </c>
      <c r="G34" s="91" t="str">
        <f>IF(D34="Resmi Görevli","En Yüksek Devlet Memuru Brüt Aylığı %40'ı",IF(D34="SGK'lı","En Yüksek Devlet Memuru Brüt Aylığı %40'ı",IF(AND(C34&gt;0,D34=0),"Kadro durumunu giriniz",0)))</f>
        <v>En Yüksek Devlet Memuru Brüt Aylığı %40'ı</v>
      </c>
      <c r="H34" s="91"/>
      <c r="I34" s="91"/>
      <c r="J34" s="76" t="str">
        <f>IF(D34="Resmi Görevli","Gelir ve damga vergilerini hesaplayınız",IF(D34="SGK'lı","Gelir ve damga vergisi ile SGK prim ve diğer kesintileri hesaplayınız.",IF(AND(C34&gt;0,D34=0),"Kesintiler için kadro durumunu giriniz",0)))</f>
        <v>Gelir ve damga vergisi ile SGK prim ve diğer kesintileri hesaplayınız.</v>
      </c>
      <c r="K34" s="76"/>
      <c r="L34" s="76"/>
      <c r="M34" s="77"/>
    </row>
    <row r="35" spans="1:13" ht="17.25" customHeight="1" x14ac:dyDescent="0.2">
      <c r="A35" s="99"/>
      <c r="B35" s="103"/>
      <c r="C35" s="18"/>
      <c r="D35" s="18"/>
      <c r="E35" s="19">
        <f>IF(C35&gt;0,$J$15/$A$33,0)</f>
        <v>0</v>
      </c>
      <c r="F35" s="19">
        <f t="shared" si="5"/>
        <v>0</v>
      </c>
      <c r="G35" s="91">
        <f>IF(D35="Resmi Görevli","En Yüksek Devlet Memuru Brüt Aylığı %40'ı",IF(D35="SGK'lı","En Yüksek Devlet Memuru Brüt Aylığı %40'ı",IF(AND(C35&gt;0,D35=0),"Kadro durumunu giriniz",0)))</f>
        <v>0</v>
      </c>
      <c r="H35" s="91"/>
      <c r="I35" s="91"/>
      <c r="J35" s="76">
        <f>IF(D35="Resmi Görevli","Gelir ve damga vergilerini hesaplayınız",IF(D35="SGK'lı","Gelir ve damga vergisi ile SGK prim ve diğer kesintileri hesaplayınız.",IF(AND(C35&gt;0,D35=0),"Kesintiler için kadro durumunu giriniz",0)))</f>
        <v>0</v>
      </c>
      <c r="K35" s="76"/>
      <c r="L35" s="76"/>
      <c r="M35" s="77"/>
    </row>
    <row r="36" spans="1:13" ht="17.25" customHeight="1" x14ac:dyDescent="0.2">
      <c r="A36" s="99"/>
      <c r="B36" s="103"/>
      <c r="C36" s="18"/>
      <c r="D36" s="18"/>
      <c r="E36" s="19">
        <f>IF(C36&gt;0,$J$15/$A$33,0)</f>
        <v>0</v>
      </c>
      <c r="F36" s="19">
        <f t="shared" si="5"/>
        <v>0</v>
      </c>
      <c r="G36" s="91">
        <f>IF(D36="Resmi Görevli","En Yüksek Devlet Memuru Brüt Aylığı %40'ı",IF(D36="SGK'lı","En Yüksek Devlet Memuru Brüt Aylığı %40'ı",IF(AND(C36&gt;0,D36=0),"Kadro durumunu giriniz",0)))</f>
        <v>0</v>
      </c>
      <c r="H36" s="91"/>
      <c r="I36" s="91"/>
      <c r="J36" s="76">
        <f>IF(D36="Resmi Görevli","Gelir ve damga vergilerini hesaplayınız",IF(D36="SGK'lı","Gelir ve damga vergisi ile SGK prim ve diğer kesintileri hesaplayınız.",IF(AND(C36&gt;0,D36=0),"Kesintiler için kadro durumunu giriniz",0)))</f>
        <v>0</v>
      </c>
      <c r="K36" s="76"/>
      <c r="L36" s="76"/>
      <c r="M36" s="77"/>
    </row>
    <row r="37" spans="1:13" ht="17.25" customHeight="1" thickBot="1" x14ac:dyDescent="0.25">
      <c r="A37" s="99"/>
      <c r="B37" s="106"/>
      <c r="C37" s="23"/>
      <c r="D37" s="23"/>
      <c r="E37" s="16">
        <f>IF(C37&gt;0,$J$15/$A$33,0)</f>
        <v>0</v>
      </c>
      <c r="F37" s="16">
        <f t="shared" si="5"/>
        <v>0</v>
      </c>
      <c r="G37" s="92">
        <f>IF(D37="Resmi Görevli","En Yüksek Devlet Memuru Brüt Aylığı %40'ı",IF(D37="SGK'lı","En Yüksek Devlet Memuru Brüt Aylığı %40'ı",IF(AND(C37&gt;0,D37=0),"Kadro durumunu giriniz",0)))</f>
        <v>0</v>
      </c>
      <c r="H37" s="92"/>
      <c r="I37" s="92"/>
      <c r="J37" s="78">
        <f>IF(D37="Resmi Görevli","Gelir ve damga vergilerini hesaplayınız",IF(D37="SGK'lı","Gelir ve damga vergisi ile SGK prim ve diğer kesintileri hesaplayınız.",IF(AND(C37&gt;0,D37=0),"Kesintiler için kadro durumunu giriniz",0)))</f>
        <v>0</v>
      </c>
      <c r="K37" s="78"/>
      <c r="L37" s="78"/>
      <c r="M37" s="79"/>
    </row>
    <row r="38" spans="1:13" ht="15.75" x14ac:dyDescent="0.2">
      <c r="B38" s="4"/>
      <c r="C38" s="99"/>
      <c r="D38" s="99"/>
      <c r="E38" s="11"/>
      <c r="F38" s="2"/>
      <c r="G38" s="2"/>
      <c r="H38" s="2"/>
      <c r="I38" s="2"/>
      <c r="J38" s="2"/>
      <c r="K38" s="2"/>
      <c r="M38" s="9"/>
    </row>
  </sheetData>
  <sheetProtection password="CC03" sheet="1" objects="1" scenarios="1" selectLockedCells="1"/>
  <mergeCells count="73">
    <mergeCell ref="E10:H10"/>
    <mergeCell ref="J10:K10"/>
    <mergeCell ref="E7:K7"/>
    <mergeCell ref="A22:A23"/>
    <mergeCell ref="C38:D38"/>
    <mergeCell ref="B22:B23"/>
    <mergeCell ref="A24:A31"/>
    <mergeCell ref="B24:B31"/>
    <mergeCell ref="B33:B37"/>
    <mergeCell ref="A33:A37"/>
    <mergeCell ref="B20:D20"/>
    <mergeCell ref="B21:D21"/>
    <mergeCell ref="B19:C19"/>
    <mergeCell ref="B32:C32"/>
    <mergeCell ref="C22:D22"/>
    <mergeCell ref="C23:D23"/>
    <mergeCell ref="G34:I34"/>
    <mergeCell ref="G35:I35"/>
    <mergeCell ref="G36:I36"/>
    <mergeCell ref="G37:I37"/>
    <mergeCell ref="G23:I23"/>
    <mergeCell ref="G29:I29"/>
    <mergeCell ref="G30:I30"/>
    <mergeCell ref="G31:I31"/>
    <mergeCell ref="G32:I32"/>
    <mergeCell ref="G33:I33"/>
    <mergeCell ref="G24:I24"/>
    <mergeCell ref="G25:I25"/>
    <mergeCell ref="G26:I26"/>
    <mergeCell ref="G27:I27"/>
    <mergeCell ref="G28:I28"/>
    <mergeCell ref="G22:I22"/>
    <mergeCell ref="G21:I21"/>
    <mergeCell ref="G20:I20"/>
    <mergeCell ref="J20:M20"/>
    <mergeCell ref="J21:M21"/>
    <mergeCell ref="J22:M22"/>
    <mergeCell ref="J23:M23"/>
    <mergeCell ref="J24:M24"/>
    <mergeCell ref="J25:M25"/>
    <mergeCell ref="J26:M26"/>
    <mergeCell ref="J27:M27"/>
    <mergeCell ref="J28:M28"/>
    <mergeCell ref="J29:M29"/>
    <mergeCell ref="J30:M30"/>
    <mergeCell ref="J31:M31"/>
    <mergeCell ref="J32:M32"/>
    <mergeCell ref="J33:M33"/>
    <mergeCell ref="J34:M34"/>
    <mergeCell ref="J35:M35"/>
    <mergeCell ref="J36:M36"/>
    <mergeCell ref="J37:M37"/>
    <mergeCell ref="G19:I19"/>
    <mergeCell ref="J19:M19"/>
    <mergeCell ref="B3:L3"/>
    <mergeCell ref="B1:L1"/>
    <mergeCell ref="B18:M18"/>
    <mergeCell ref="E8:H8"/>
    <mergeCell ref="E9:H9"/>
    <mergeCell ref="E11:H11"/>
    <mergeCell ref="E12:H12"/>
    <mergeCell ref="E13:H13"/>
    <mergeCell ref="E14:H14"/>
    <mergeCell ref="E15:H15"/>
    <mergeCell ref="E16:H16"/>
    <mergeCell ref="J8:K8"/>
    <mergeCell ref="J9:K9"/>
    <mergeCell ref="J16:K16"/>
    <mergeCell ref="J11:K11"/>
    <mergeCell ref="J12:K12"/>
    <mergeCell ref="J13:K13"/>
    <mergeCell ref="J14:K14"/>
    <mergeCell ref="J15:K15"/>
  </mergeCells>
  <phoneticPr fontId="3" type="noConversion"/>
  <dataValidations count="1">
    <dataValidation type="list" allowBlank="1" showInputMessage="1" showErrorMessage="1" sqref="D24:D37">
      <formula1>$A$16:$A$18</formula1>
    </dataValidation>
  </dataValidations>
  <pageMargins left="0.43307086614173229" right="0.23622047244094491" top="0.31496062992125984" bottom="0.19685039370078741" header="0.23622047244094491" footer="0.15748031496062992"/>
  <pageSetup paperSize="9" scale="76" orientation="landscape" r:id="rId1"/>
  <headerFooter alignWithMargins="0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personel_dagitim</vt:lpstr>
      <vt:lpstr>personel_dagitim!Yazdırma_Alanı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Tuncay Koç</dc:creator>
  <cp:lastModifiedBy>temelegt-umit</cp:lastModifiedBy>
  <cp:lastPrinted>2014-08-14T18:55:26Z</cp:lastPrinted>
  <dcterms:created xsi:type="dcterms:W3CDTF">2008-02-26T09:06:55Z</dcterms:created>
  <dcterms:modified xsi:type="dcterms:W3CDTF">2016-03-21T12:39:25Z</dcterms:modified>
</cp:coreProperties>
</file>